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89" i="1"/>
  <c r="AN89" i="1" s="1"/>
  <c r="AE89" i="1"/>
  <c r="H89" i="1" s="1"/>
  <c r="AA89" i="1"/>
  <c r="Z89" i="1"/>
  <c r="O89" i="1"/>
  <c r="L89" i="1"/>
  <c r="J89" i="1"/>
  <c r="AB89" i="1" s="1"/>
  <c r="AF88" i="1"/>
  <c r="AN88" i="1" s="1"/>
  <c r="AE88" i="1"/>
  <c r="AM88" i="1" s="1"/>
  <c r="AA88" i="1"/>
  <c r="Z88" i="1"/>
  <c r="O88" i="1"/>
  <c r="L88" i="1"/>
  <c r="J88" i="1"/>
  <c r="AB88" i="1" s="1"/>
  <c r="H88" i="1"/>
  <c r="AF87" i="1"/>
  <c r="AN87" i="1" s="1"/>
  <c r="AE87" i="1"/>
  <c r="H87" i="1" s="1"/>
  <c r="AA87" i="1"/>
  <c r="Z87" i="1"/>
  <c r="O87" i="1"/>
  <c r="L87" i="1"/>
  <c r="J87" i="1"/>
  <c r="AB87" i="1" s="1"/>
  <c r="AF86" i="1"/>
  <c r="AN86" i="1" s="1"/>
  <c r="AE86" i="1"/>
  <c r="AM86" i="1" s="1"/>
  <c r="AA86" i="1"/>
  <c r="Z86" i="1"/>
  <c r="O86" i="1"/>
  <c r="L86" i="1"/>
  <c r="J86" i="1"/>
  <c r="AB86" i="1" s="1"/>
  <c r="H86" i="1"/>
  <c r="I86" i="1" s="1"/>
  <c r="AF85" i="1"/>
  <c r="AN85" i="1" s="1"/>
  <c r="AE85" i="1"/>
  <c r="H85" i="1" s="1"/>
  <c r="AA85" i="1"/>
  <c r="Z85" i="1"/>
  <c r="O85" i="1"/>
  <c r="L85" i="1"/>
  <c r="J85" i="1"/>
  <c r="AB85" i="1" s="1"/>
  <c r="AF84" i="1"/>
  <c r="AN84" i="1" s="1"/>
  <c r="AE84" i="1"/>
  <c r="AM84" i="1" s="1"/>
  <c r="AA84" i="1"/>
  <c r="Z84" i="1"/>
  <c r="O84" i="1"/>
  <c r="L84" i="1"/>
  <c r="J84" i="1"/>
  <c r="AB84" i="1" s="1"/>
  <c r="AF82" i="1"/>
  <c r="AN82" i="1" s="1"/>
  <c r="AE82" i="1"/>
  <c r="H82" i="1" s="1"/>
  <c r="AA82" i="1"/>
  <c r="Z82" i="1"/>
  <c r="O82" i="1"/>
  <c r="L82" i="1"/>
  <c r="J82" i="1"/>
  <c r="AB82" i="1" s="1"/>
  <c r="AF80" i="1"/>
  <c r="AN80" i="1" s="1"/>
  <c r="AE80" i="1"/>
  <c r="AM80" i="1" s="1"/>
  <c r="AA80" i="1"/>
  <c r="Z80" i="1"/>
  <c r="O80" i="1"/>
  <c r="L80" i="1"/>
  <c r="J80" i="1"/>
  <c r="AB80" i="1" s="1"/>
  <c r="AF78" i="1"/>
  <c r="AN78" i="1" s="1"/>
  <c r="AE78" i="1"/>
  <c r="H78" i="1" s="1"/>
  <c r="AA78" i="1"/>
  <c r="Z78" i="1"/>
  <c r="O78" i="1"/>
  <c r="L78" i="1"/>
  <c r="J78" i="1"/>
  <c r="AB78" i="1" s="1"/>
  <c r="AF76" i="1"/>
  <c r="AN76" i="1" s="1"/>
  <c r="AE76" i="1"/>
  <c r="AM76" i="1" s="1"/>
  <c r="AA76" i="1"/>
  <c r="Z76" i="1"/>
  <c r="O76" i="1"/>
  <c r="L76" i="1"/>
  <c r="J76" i="1"/>
  <c r="AB76" i="1" s="1"/>
  <c r="AF74" i="1"/>
  <c r="AN74" i="1" s="1"/>
  <c r="AE74" i="1"/>
  <c r="H74" i="1" s="1"/>
  <c r="AA74" i="1"/>
  <c r="Z74" i="1"/>
  <c r="O74" i="1"/>
  <c r="L74" i="1"/>
  <c r="J74" i="1"/>
  <c r="AB74" i="1" s="1"/>
  <c r="AF73" i="1"/>
  <c r="AN73" i="1" s="1"/>
  <c r="AE73" i="1"/>
  <c r="AM73" i="1" s="1"/>
  <c r="AA73" i="1"/>
  <c r="Z73" i="1"/>
  <c r="O73" i="1"/>
  <c r="L73" i="1"/>
  <c r="J73" i="1"/>
  <c r="AB73" i="1" s="1"/>
  <c r="H73" i="1"/>
  <c r="I73" i="1" s="1"/>
  <c r="AF72" i="1"/>
  <c r="AN72" i="1" s="1"/>
  <c r="AE72" i="1"/>
  <c r="H72" i="1" s="1"/>
  <c r="I72" i="1" s="1"/>
  <c r="AB72" i="1"/>
  <c r="AA72" i="1"/>
  <c r="Z72" i="1"/>
  <c r="O72" i="1"/>
  <c r="L72" i="1"/>
  <c r="J72" i="1"/>
  <c r="AF71" i="1"/>
  <c r="AN71" i="1" s="1"/>
  <c r="AE71" i="1"/>
  <c r="AM71" i="1" s="1"/>
  <c r="AA71" i="1"/>
  <c r="Z71" i="1"/>
  <c r="O71" i="1"/>
  <c r="L71" i="1"/>
  <c r="J71" i="1"/>
  <c r="AB71" i="1" s="1"/>
  <c r="H71" i="1"/>
  <c r="I71" i="1" s="1"/>
  <c r="AF69" i="1"/>
  <c r="AN69" i="1" s="1"/>
  <c r="AE69" i="1"/>
  <c r="H69" i="1" s="1"/>
  <c r="AA69" i="1"/>
  <c r="Z69" i="1"/>
  <c r="O69" i="1"/>
  <c r="L69" i="1"/>
  <c r="J69" i="1"/>
  <c r="AB69" i="1" s="1"/>
  <c r="AF66" i="1"/>
  <c r="AN66" i="1" s="1"/>
  <c r="AE66" i="1"/>
  <c r="AM66" i="1" s="1"/>
  <c r="AA66" i="1"/>
  <c r="Z66" i="1"/>
  <c r="O66" i="1"/>
  <c r="L66" i="1"/>
  <c r="L65" i="1" s="1"/>
  <c r="J66" i="1"/>
  <c r="AB66" i="1" s="1"/>
  <c r="W65" i="1"/>
  <c r="V65" i="1"/>
  <c r="U65" i="1"/>
  <c r="T65" i="1"/>
  <c r="S65" i="1"/>
  <c r="R65" i="1"/>
  <c r="AF63" i="1"/>
  <c r="AN63" i="1" s="1"/>
  <c r="AE63" i="1"/>
  <c r="AM63" i="1" s="1"/>
  <c r="AA63" i="1"/>
  <c r="Z63" i="1"/>
  <c r="O63" i="1"/>
  <c r="L63" i="1"/>
  <c r="J63" i="1"/>
  <c r="AB63" i="1" s="1"/>
  <c r="AF61" i="1"/>
  <c r="AN61" i="1" s="1"/>
  <c r="AE61" i="1"/>
  <c r="AM61" i="1" s="1"/>
  <c r="AA61" i="1"/>
  <c r="Z61" i="1"/>
  <c r="O61" i="1"/>
  <c r="L61" i="1"/>
  <c r="J61" i="1"/>
  <c r="AF59" i="1"/>
  <c r="AN59" i="1" s="1"/>
  <c r="AE59" i="1"/>
  <c r="AM59" i="1" s="1"/>
  <c r="AA59" i="1"/>
  <c r="Z59" i="1"/>
  <c r="O59" i="1"/>
  <c r="L59" i="1"/>
  <c r="J59" i="1"/>
  <c r="AB59" i="1" s="1"/>
  <c r="AF57" i="1"/>
  <c r="AN57" i="1" s="1"/>
  <c r="AE57" i="1"/>
  <c r="AM57" i="1" s="1"/>
  <c r="AA57" i="1"/>
  <c r="Z57" i="1"/>
  <c r="O57" i="1"/>
  <c r="L57" i="1"/>
  <c r="J57" i="1"/>
  <c r="AB57" i="1" s="1"/>
  <c r="H57" i="1"/>
  <c r="AF56" i="1"/>
  <c r="AN56" i="1" s="1"/>
  <c r="AE56" i="1"/>
  <c r="AM56" i="1" s="1"/>
  <c r="AA56" i="1"/>
  <c r="Z56" i="1"/>
  <c r="O56" i="1"/>
  <c r="L56" i="1"/>
  <c r="J56" i="1"/>
  <c r="AB56" i="1" s="1"/>
  <c r="AF55" i="1"/>
  <c r="AN55" i="1" s="1"/>
  <c r="AE55" i="1"/>
  <c r="H55" i="1" s="1"/>
  <c r="AA55" i="1"/>
  <c r="Z55" i="1"/>
  <c r="O55" i="1"/>
  <c r="L55" i="1"/>
  <c r="J55" i="1"/>
  <c r="AB55" i="1" s="1"/>
  <c r="AF54" i="1"/>
  <c r="AN54" i="1" s="1"/>
  <c r="AE54" i="1"/>
  <c r="AM54" i="1" s="1"/>
  <c r="AA54" i="1"/>
  <c r="Z54" i="1"/>
  <c r="O54" i="1"/>
  <c r="L54" i="1"/>
  <c r="J54" i="1"/>
  <c r="AB54" i="1" s="1"/>
  <c r="H54" i="1"/>
  <c r="I54" i="1" s="1"/>
  <c r="AF52" i="1"/>
  <c r="AN52" i="1" s="1"/>
  <c r="AE52" i="1"/>
  <c r="H52" i="1" s="1"/>
  <c r="AA52" i="1"/>
  <c r="Z52" i="1"/>
  <c r="O52" i="1"/>
  <c r="L52" i="1"/>
  <c r="J52" i="1"/>
  <c r="AF51" i="1"/>
  <c r="AN51" i="1" s="1"/>
  <c r="AE51" i="1"/>
  <c r="AM51" i="1" s="1"/>
  <c r="AA51" i="1"/>
  <c r="Z51" i="1"/>
  <c r="O51" i="1"/>
  <c r="L51" i="1"/>
  <c r="J51" i="1"/>
  <c r="AB51" i="1" s="1"/>
  <c r="H51" i="1"/>
  <c r="I51" i="1" s="1"/>
  <c r="AF49" i="1"/>
  <c r="AN49" i="1" s="1"/>
  <c r="AE49" i="1"/>
  <c r="AM49" i="1" s="1"/>
  <c r="AA49" i="1"/>
  <c r="Z49" i="1"/>
  <c r="O49" i="1"/>
  <c r="L49" i="1"/>
  <c r="J49" i="1"/>
  <c r="AB49" i="1" s="1"/>
  <c r="H49" i="1"/>
  <c r="I49" i="1" s="1"/>
  <c r="AF47" i="1"/>
  <c r="AN47" i="1" s="1"/>
  <c r="AE47" i="1"/>
  <c r="AM47" i="1" s="1"/>
  <c r="AA47" i="1"/>
  <c r="Z47" i="1"/>
  <c r="O47" i="1"/>
  <c r="L47" i="1"/>
  <c r="L46" i="1" s="1"/>
  <c r="J47" i="1"/>
  <c r="AB47" i="1" s="1"/>
  <c r="X46" i="1"/>
  <c r="W46" i="1"/>
  <c r="V46" i="1"/>
  <c r="U46" i="1"/>
  <c r="T46" i="1"/>
  <c r="S46" i="1"/>
  <c r="R46" i="1"/>
  <c r="AF45" i="1"/>
  <c r="AN45" i="1" s="1"/>
  <c r="AE45" i="1"/>
  <c r="H45" i="1" s="1"/>
  <c r="AA45" i="1"/>
  <c r="AJ44" i="1" s="1"/>
  <c r="Z45" i="1"/>
  <c r="AI44" i="1" s="1"/>
  <c r="O45" i="1"/>
  <c r="P44" i="1" s="1"/>
  <c r="L45" i="1"/>
  <c r="L44" i="1" s="1"/>
  <c r="J45" i="1"/>
  <c r="AB45" i="1" s="1"/>
  <c r="AK44" i="1" s="1"/>
  <c r="X44" i="1"/>
  <c r="W44" i="1"/>
  <c r="V44" i="1"/>
  <c r="U44" i="1"/>
  <c r="T44" i="1"/>
  <c r="S44" i="1"/>
  <c r="R44" i="1"/>
  <c r="AF43" i="1"/>
  <c r="AN43" i="1" s="1"/>
  <c r="AE43" i="1"/>
  <c r="H43" i="1" s="1"/>
  <c r="AA43" i="1"/>
  <c r="AJ42" i="1" s="1"/>
  <c r="Z43" i="1"/>
  <c r="AI42" i="1" s="1"/>
  <c r="O43" i="1"/>
  <c r="P42" i="1" s="1"/>
  <c r="L43" i="1"/>
  <c r="J43" i="1"/>
  <c r="AB43" i="1" s="1"/>
  <c r="AK42" i="1" s="1"/>
  <c r="X42" i="1"/>
  <c r="W42" i="1"/>
  <c r="V42" i="1"/>
  <c r="U42" i="1"/>
  <c r="T42" i="1"/>
  <c r="S42" i="1"/>
  <c r="R42" i="1"/>
  <c r="L42" i="1"/>
  <c r="AF40" i="1"/>
  <c r="AN40" i="1" s="1"/>
  <c r="AE40" i="1"/>
  <c r="H40" i="1" s="1"/>
  <c r="H39" i="1" s="1"/>
  <c r="AA40" i="1"/>
  <c r="Z40" i="1"/>
  <c r="O40" i="1"/>
  <c r="P39" i="1" s="1"/>
  <c r="L40" i="1"/>
  <c r="J40" i="1"/>
  <c r="AB40" i="1" s="1"/>
  <c r="AK39" i="1" s="1"/>
  <c r="AJ39" i="1"/>
  <c r="AI39" i="1"/>
  <c r="X39" i="1"/>
  <c r="W39" i="1"/>
  <c r="V39" i="1"/>
  <c r="U39" i="1"/>
  <c r="T39" i="1"/>
  <c r="S39" i="1"/>
  <c r="R39" i="1"/>
  <c r="L39" i="1"/>
  <c r="AF37" i="1"/>
  <c r="AN37" i="1" s="1"/>
  <c r="AE37" i="1"/>
  <c r="H37" i="1" s="1"/>
  <c r="H36" i="1" s="1"/>
  <c r="AA37" i="1"/>
  <c r="AJ36" i="1" s="1"/>
  <c r="Z37" i="1"/>
  <c r="AI36" i="1" s="1"/>
  <c r="L37" i="1"/>
  <c r="J37" i="1"/>
  <c r="AB37" i="1" s="1"/>
  <c r="AK36" i="1" s="1"/>
  <c r="X36" i="1"/>
  <c r="W36" i="1"/>
  <c r="V36" i="1"/>
  <c r="U36" i="1"/>
  <c r="T36" i="1"/>
  <c r="S36" i="1"/>
  <c r="R36" i="1"/>
  <c r="L36" i="1"/>
  <c r="AF34" i="1"/>
  <c r="AN34" i="1" s="1"/>
  <c r="AE34" i="1"/>
  <c r="AM34" i="1" s="1"/>
  <c r="AA34" i="1"/>
  <c r="AJ33" i="1" s="1"/>
  <c r="Z34" i="1"/>
  <c r="AI33" i="1" s="1"/>
  <c r="O34" i="1"/>
  <c r="P33" i="1" s="1"/>
  <c r="L34" i="1"/>
  <c r="L33" i="1" s="1"/>
  <c r="L8" i="1" s="1"/>
  <c r="J34" i="1"/>
  <c r="AB34" i="1" s="1"/>
  <c r="AK33" i="1" s="1"/>
  <c r="X33" i="1"/>
  <c r="W33" i="1"/>
  <c r="V33" i="1"/>
  <c r="U33" i="1"/>
  <c r="T33" i="1"/>
  <c r="AF31" i="1"/>
  <c r="AN31" i="1" s="1"/>
  <c r="AE31" i="1"/>
  <c r="AM31" i="1" s="1"/>
  <c r="AA31" i="1"/>
  <c r="Z31" i="1"/>
  <c r="O31" i="1"/>
  <c r="L31" i="1"/>
  <c r="J31" i="1"/>
  <c r="AB31" i="1" s="1"/>
  <c r="AF29" i="1"/>
  <c r="AN29" i="1" s="1"/>
  <c r="AE29" i="1"/>
  <c r="AM29" i="1" s="1"/>
  <c r="AA29" i="1"/>
  <c r="Z29" i="1"/>
  <c r="O29" i="1"/>
  <c r="L29" i="1"/>
  <c r="J29" i="1"/>
  <c r="AB29" i="1" s="1"/>
  <c r="AF27" i="1"/>
  <c r="AN27" i="1" s="1"/>
  <c r="AE27" i="1"/>
  <c r="AM27" i="1" s="1"/>
  <c r="AA27" i="1"/>
  <c r="Z27" i="1"/>
  <c r="O27" i="1"/>
  <c r="L27" i="1"/>
  <c r="J27" i="1"/>
  <c r="AB27" i="1" s="1"/>
  <c r="H27" i="1"/>
  <c r="AF25" i="1"/>
  <c r="AN25" i="1" s="1"/>
  <c r="AE25" i="1"/>
  <c r="H25" i="1" s="1"/>
  <c r="AA25" i="1"/>
  <c r="Z25" i="1"/>
  <c r="O25" i="1"/>
  <c r="L25" i="1"/>
  <c r="J25" i="1"/>
  <c r="AB25" i="1" s="1"/>
  <c r="AF23" i="1"/>
  <c r="AN23" i="1" s="1"/>
  <c r="AE23" i="1"/>
  <c r="AM23" i="1" s="1"/>
  <c r="AA23" i="1"/>
  <c r="Z23" i="1"/>
  <c r="O23" i="1"/>
  <c r="L23" i="1"/>
  <c r="J23" i="1"/>
  <c r="AB23" i="1" s="1"/>
  <c r="AF21" i="1"/>
  <c r="AN21" i="1" s="1"/>
  <c r="AE21" i="1"/>
  <c r="AM21" i="1" s="1"/>
  <c r="AA21" i="1"/>
  <c r="Z21" i="1"/>
  <c r="O21" i="1"/>
  <c r="L21" i="1"/>
  <c r="J21" i="1"/>
  <c r="AB21" i="1" s="1"/>
  <c r="AF19" i="1"/>
  <c r="AN19" i="1" s="1"/>
  <c r="AE19" i="1"/>
  <c r="AM19" i="1" s="1"/>
  <c r="AA19" i="1"/>
  <c r="Z19" i="1"/>
  <c r="O19" i="1"/>
  <c r="L19" i="1"/>
  <c r="J19" i="1"/>
  <c r="AB19" i="1" s="1"/>
  <c r="AF17" i="1"/>
  <c r="AN17" i="1" s="1"/>
  <c r="AE17" i="1"/>
  <c r="H17" i="1" s="1"/>
  <c r="AA17" i="1"/>
  <c r="Z17" i="1"/>
  <c r="O17" i="1"/>
  <c r="L17" i="1"/>
  <c r="J17" i="1"/>
  <c r="AB17" i="1" s="1"/>
  <c r="AF15" i="1"/>
  <c r="AN15" i="1" s="1"/>
  <c r="AE15" i="1"/>
  <c r="AM15" i="1" s="1"/>
  <c r="AA15" i="1"/>
  <c r="Z15" i="1"/>
  <c r="O15" i="1"/>
  <c r="L15" i="1"/>
  <c r="J15" i="1"/>
  <c r="AB15" i="1" s="1"/>
  <c r="H15" i="1"/>
  <c r="I15" i="1" s="1"/>
  <c r="AF13" i="1"/>
  <c r="AN13" i="1" s="1"/>
  <c r="AE13" i="1"/>
  <c r="H13" i="1" s="1"/>
  <c r="AA13" i="1"/>
  <c r="Z13" i="1"/>
  <c r="O13" i="1"/>
  <c r="L13" i="1"/>
  <c r="J13" i="1"/>
  <c r="AB13" i="1" s="1"/>
  <c r="AF11" i="1"/>
  <c r="AN11" i="1" s="1"/>
  <c r="AE11" i="1"/>
  <c r="AM11" i="1" s="1"/>
  <c r="AA11" i="1"/>
  <c r="Z11" i="1"/>
  <c r="O11" i="1"/>
  <c r="L11" i="1"/>
  <c r="J11" i="1"/>
  <c r="AB11" i="1" s="1"/>
  <c r="AF10" i="1"/>
  <c r="AN10" i="1" s="1"/>
  <c r="AE10" i="1"/>
  <c r="H10" i="1" s="1"/>
  <c r="AA10" i="1"/>
  <c r="Z10" i="1"/>
  <c r="O10" i="1"/>
  <c r="L10" i="1"/>
  <c r="J10" i="1"/>
  <c r="AB10" i="1" s="1"/>
  <c r="X9" i="1"/>
  <c r="W9" i="1"/>
  <c r="V9" i="1"/>
  <c r="U9" i="1"/>
  <c r="T9" i="1"/>
  <c r="L9" i="1"/>
  <c r="I88" i="1" l="1"/>
  <c r="I57" i="1"/>
  <c r="H59" i="1"/>
  <c r="I59" i="1" s="1"/>
  <c r="H31" i="1"/>
  <c r="I31" i="1" s="1"/>
  <c r="H19" i="1"/>
  <c r="I19" i="1" s="1"/>
  <c r="AM87" i="1"/>
  <c r="I85" i="1"/>
  <c r="H84" i="1"/>
  <c r="I84" i="1" s="1"/>
  <c r="AM72" i="1"/>
  <c r="I69" i="1"/>
  <c r="H66" i="1"/>
  <c r="I66" i="1" s="1"/>
  <c r="H61" i="1"/>
  <c r="I61" i="1" s="1"/>
  <c r="H56" i="1"/>
  <c r="I56" i="1" s="1"/>
  <c r="I55" i="1"/>
  <c r="H34" i="1"/>
  <c r="H33" i="1" s="1"/>
  <c r="R33" i="1" s="1"/>
  <c r="I27" i="1"/>
  <c r="I17" i="1"/>
  <c r="I89" i="1"/>
  <c r="AM89" i="1"/>
  <c r="I87" i="1"/>
  <c r="AM85" i="1"/>
  <c r="I82" i="1"/>
  <c r="AM82" i="1"/>
  <c r="H80" i="1"/>
  <c r="I80" i="1" s="1"/>
  <c r="I78" i="1"/>
  <c r="AM78" i="1"/>
  <c r="AJ65" i="1"/>
  <c r="AI65" i="1"/>
  <c r="H76" i="1"/>
  <c r="I76" i="1" s="1"/>
  <c r="I74" i="1"/>
  <c r="AM74" i="1"/>
  <c r="AM69" i="1"/>
  <c r="P65" i="1"/>
  <c r="H63" i="1"/>
  <c r="I63" i="1" s="1"/>
  <c r="AI46" i="1"/>
  <c r="P46" i="1"/>
  <c r="AM55" i="1"/>
  <c r="AJ46" i="1"/>
  <c r="AM52" i="1"/>
  <c r="I52" i="1"/>
  <c r="H47" i="1"/>
  <c r="I47" i="1" s="1"/>
  <c r="AM40" i="1"/>
  <c r="AM37" i="1"/>
  <c r="I37" i="1"/>
  <c r="I25" i="1"/>
  <c r="H23" i="1"/>
  <c r="I23" i="1" s="1"/>
  <c r="I13" i="1"/>
  <c r="P9" i="1"/>
  <c r="C23" i="2"/>
  <c r="F23" i="2" s="1"/>
  <c r="C22" i="2"/>
  <c r="H11" i="1"/>
  <c r="I11" i="1" s="1"/>
  <c r="C11" i="2"/>
  <c r="C12" i="2"/>
  <c r="C13" i="2"/>
  <c r="C14" i="2"/>
  <c r="H44" i="1"/>
  <c r="I45" i="1"/>
  <c r="I44" i="1" s="1"/>
  <c r="AK65" i="1"/>
  <c r="AK9" i="1"/>
  <c r="I10" i="1"/>
  <c r="I40" i="1"/>
  <c r="I39" i="1" s="1"/>
  <c r="J39" i="1" s="1"/>
  <c r="I43" i="1"/>
  <c r="I42" i="1" s="1"/>
  <c r="H42" i="1"/>
  <c r="AM10" i="1"/>
  <c r="AM13" i="1"/>
  <c r="AM43" i="1"/>
  <c r="AM17" i="1"/>
  <c r="I34" i="1"/>
  <c r="I33" i="1" s="1"/>
  <c r="S33" i="1" s="1"/>
  <c r="AI9" i="1"/>
  <c r="AM25" i="1"/>
  <c r="AJ9" i="1"/>
  <c r="H21" i="1"/>
  <c r="I21" i="1" s="1"/>
  <c r="H29" i="1"/>
  <c r="I29" i="1" s="1"/>
  <c r="AB52" i="1"/>
  <c r="AB61" i="1"/>
  <c r="AM45" i="1"/>
  <c r="I65" i="1" l="1"/>
  <c r="H65" i="1"/>
  <c r="H46" i="1"/>
  <c r="I46" i="1"/>
  <c r="I9" i="1"/>
  <c r="H9" i="1"/>
  <c r="J9" i="1" s="1"/>
  <c r="C24" i="2"/>
  <c r="AK46" i="1"/>
  <c r="O37" i="1"/>
  <c r="P36" i="1" s="1"/>
  <c r="C16" i="2" s="1"/>
  <c r="I36" i="1"/>
  <c r="J36" i="1" s="1"/>
  <c r="J42" i="1"/>
  <c r="S9" i="1"/>
  <c r="C10" i="2" s="1"/>
  <c r="R9" i="1"/>
  <c r="C9" i="2" s="1"/>
  <c r="X65" i="1"/>
  <c r="C15" i="2" s="1"/>
  <c r="J44" i="1"/>
  <c r="J33" i="1"/>
  <c r="J65" i="1" l="1"/>
  <c r="J46" i="1"/>
  <c r="I8" i="1"/>
  <c r="H8" i="1"/>
  <c r="F24" i="2"/>
  <c r="I23" i="2"/>
  <c r="C17" i="2"/>
  <c r="J90" i="1" l="1"/>
  <c r="J8" i="1"/>
  <c r="I24" i="2"/>
</calcChain>
</file>

<file path=xl/sharedStrings.xml><?xml version="1.0" encoding="utf-8"?>
<sst xmlns="http://schemas.openxmlformats.org/spreadsheetml/2006/main" count="565" uniqueCount="273">
  <si>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</si>
  <si>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</si>
  <si>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</si>
  <si>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</si>
  <si>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</si>
  <si>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</si>
  <si>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</si>
  <si>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</si>
  <si>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</si>
  <si>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</si>
  <si>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</si>
  <si>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</si>
  <si>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</si>
  <si>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</si>
  <si>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</si>
  <si>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</si>
  <si>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</si>
  <si>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</si>
  <si>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</si>
  <si>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</si>
  <si>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</si>
  <si>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</si>
  <si>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</si>
  <si>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</si>
  <si>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</si>
  <si>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</si>
  <si>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</si>
  <si>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</si>
  <si>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</si>
  <si>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</si>
  <si>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</si>
  <si>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</si>
  <si>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</si>
  <si>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</si>
  <si>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</si>
  <si>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</si>
  <si>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</si>
  <si>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</si>
  <si>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</si>
  <si>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</si>
  <si>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</si>
  <si>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</si>
  <si>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</si>
  <si>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</si>
  <si>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</si>
  <si>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</si>
  <si>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</si>
  <si>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</si>
  <si>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</si>
  <si>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</si>
  <si>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</si>
  <si>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183101115R00</t>
  </si>
  <si>
    <t>Hloub. jamek bez výměny půdy do 0,4 m3, rovina, svah 1:5</t>
  </si>
  <si>
    <t>Poznámka:</t>
  </si>
  <si>
    <t>stromy v rovině</t>
  </si>
  <si>
    <t>3</t>
  </si>
  <si>
    <t>183102135R00</t>
  </si>
  <si>
    <t>Hloub. jamek bez výměny půdy do 0,4 m3, svah 1:2</t>
  </si>
  <si>
    <t>stromy ve svahu</t>
  </si>
  <si>
    <t>4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</si>
  <si>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</si>
  <si>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</si>
  <si>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</si>
  <si>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</si>
  <si>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5</t>
  </si>
  <si>
    <t>184102111R00</t>
  </si>
  <si>
    <t>Výsadba dřevin s balem D do 20 cm, v rovině</t>
  </si>
  <si>
    <t>výsadba keřů do vel 40 cm a 60 cm</t>
  </si>
  <si>
    <t>6</t>
  </si>
  <si>
    <t>184102112R00</t>
  </si>
  <si>
    <t>Výsadba dřevin s balem D do 30 cm, v rovině</t>
  </si>
  <si>
    <t>výsadba keřů nad 100 cm</t>
  </si>
  <si>
    <t>7</t>
  </si>
  <si>
    <t>184102115R00</t>
  </si>
  <si>
    <t>Výsadba dřevin s balem D do 60 cm, v rovině</t>
  </si>
  <si>
    <t>výsadba stromů</t>
  </si>
  <si>
    <t>8</t>
  </si>
  <si>
    <t>184102125R00</t>
  </si>
  <si>
    <t>Výsadba dřevin s balem D do 60 cm, na svahu 1:2</t>
  </si>
  <si>
    <t>9</t>
  </si>
  <si>
    <t>184202112R00</t>
  </si>
  <si>
    <t>Ukotvení dřeviny kůly D do 10 cm, dl. do 3 m</t>
  </si>
  <si>
    <t>stromy</t>
  </si>
  <si>
    <t>10</t>
  </si>
  <si>
    <t>184802111R00</t>
  </si>
  <si>
    <t>Chem. odplevelení před založ. postřikem, v rovině</t>
  </si>
  <si>
    <t>2 x opakovat ( 82 x2), záhony keřů</t>
  </si>
  <si>
    <t>11</t>
  </si>
  <si>
    <t>184921093R00</t>
  </si>
  <si>
    <t>Mulčování rostlin tl. do 0,1 m rovina</t>
  </si>
  <si>
    <t>záhony 82 m2 + stromové mísy 5 m2</t>
  </si>
  <si>
    <t>12</t>
  </si>
  <si>
    <t>184921094R00</t>
  </si>
  <si>
    <t>Mulčování rostlin tl. do 0,1 m, svah do 1:2</t>
  </si>
  <si>
    <t>stromové mísy svah 11 m2</t>
  </si>
  <si>
    <t>19</t>
  </si>
  <si>
    <t>Hloubení pro podzemní stěny, ražení a hloubení důlní</t>
  </si>
  <si>
    <t>13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</si>
  <si>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</si>
  <si>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</si>
  <si>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</si>
  <si>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</si>
  <si>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</si>
  <si>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</si>
  <si>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</si>
  <si>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14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</si>
  <si>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</si>
  <si>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</si>
  <si>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</si>
  <si>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</si>
  <si>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</si>
  <si>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</si>
  <si>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Přípravné a přidružené práce</t>
  </si>
  <si>
    <t>15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</si>
  <si>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</si>
  <si>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</si>
  <si>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</si>
  <si>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</si>
  <si>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</si>
  <si>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</si>
  <si>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</si>
  <si>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16</t>
  </si>
  <si>
    <t>Vytyčení keřů</t>
  </si>
  <si>
    <t>VK1_</t>
  </si>
  <si>
    <t>VS1</t>
  </si>
  <si>
    <t>17</t>
  </si>
  <si>
    <t>Vytyčení stromů</t>
  </si>
  <si>
    <t>VS1_</t>
  </si>
  <si>
    <t>VU1</t>
  </si>
  <si>
    <t>Vegetační úpravy</t>
  </si>
  <si>
    <t>Aplikace půdního kondicionéru</t>
  </si>
  <si>
    <t>VU1_</t>
  </si>
  <si>
    <t>(stromy 16 m2 , keře 82 m2)</t>
  </si>
  <si>
    <t>VU13</t>
  </si>
  <si>
    <t>Zhotovení obalu kmene z rákosu</t>
  </si>
  <si>
    <t>ks</t>
  </si>
  <si>
    <t>listnaté stromy</t>
  </si>
  <si>
    <t>20</t>
  </si>
  <si>
    <t>VU14</t>
  </si>
  <si>
    <t>Instalace chráničky paty kmene</t>
  </si>
  <si>
    <t>21</t>
  </si>
  <si>
    <t>VU15</t>
  </si>
  <si>
    <t>Hnojení tabletovým hnojivem</t>
  </si>
  <si>
    <t>stromy+keře</t>
  </si>
  <si>
    <t>22</t>
  </si>
  <si>
    <t>VU16</t>
  </si>
  <si>
    <t>Zhotovení závlahové mísy u solitérních dřevin o prům. mísy 0,5-1m</t>
  </si>
  <si>
    <t>23</t>
  </si>
  <si>
    <t>VU17</t>
  </si>
  <si>
    <t>Dovoz vody pro zálivku do 1000 m (1x 0,06 m3/strom) včetně ceny vody</t>
  </si>
  <si>
    <t>m3</t>
  </si>
  <si>
    <t>24</t>
  </si>
  <si>
    <t>VU19</t>
  </si>
  <si>
    <t>Dovoz vody pro zálivku do 1000 m (1x 0,02m3/m2, keře) včetně ceny vody</t>
  </si>
  <si>
    <t>25</t>
  </si>
  <si>
    <t>VU1rezZR200</t>
  </si>
  <si>
    <t>Řez stromů zdravotní, plocha koruny do 200m2</t>
  </si>
  <si>
    <t>vč.rozřezání větví a přemístění do 50m</t>
  </si>
  <si>
    <t>26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</si>
  <si>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</si>
  <si>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</si>
  <si>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</si>
  <si>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27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</si>
  <si>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</si>
  <si>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</si>
  <si>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</si>
  <si>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28</t>
  </si>
  <si>
    <t>VU1vaz40</t>
  </si>
  <si>
    <t>Instalace dynamické vazby o nosnosti do 40kN</t>
  </si>
  <si>
    <t>vč.materiálu</t>
  </si>
  <si>
    <t>Ostatní materiál</t>
  </si>
  <si>
    <t>OM</t>
  </si>
  <si>
    <t>Z999</t>
  </si>
  <si>
    <t>29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</si>
  <si>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</si>
  <si>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</si>
  <si>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</si>
  <si>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</si>
  <si>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</si>
  <si>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</si>
  <si>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</si>
  <si>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</si>
  <si>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30</t>
  </si>
  <si>
    <t>25234000.A</t>
  </si>
  <si>
    <t>ROUNDUP BIAKTIV herbicid totální bal. po 1 litru</t>
  </si>
  <si>
    <t>l</t>
  </si>
  <si>
    <t>20ml / 1l vody / 100m2</t>
  </si>
  <si>
    <t>31</t>
  </si>
  <si>
    <t>kerph</t>
  </si>
  <si>
    <t>ph - Philadelphus ´Lemoines´, v =40-60cm</t>
  </si>
  <si>
    <t>32</t>
  </si>
  <si>
    <t>kertm</t>
  </si>
  <si>
    <t>tm - Taxus x media ´Hicksii´, v 40-60 cm</t>
  </si>
  <si>
    <t>33</t>
  </si>
  <si>
    <t>kervpm</t>
  </si>
  <si>
    <t>vpm - Viburnum plicatum ´Mariesii´, v 120 cm</t>
  </si>
  <si>
    <t>34</t>
  </si>
  <si>
    <t>OM1</t>
  </si>
  <si>
    <t>tabletové hnojivo</t>
  </si>
  <si>
    <t>strom/ 3ks, keř / 2 ks</t>
  </si>
  <si>
    <t>35</t>
  </si>
  <si>
    <t>OM11</t>
  </si>
  <si>
    <t>kůl (frézovaný, prům. 6 cm, 2,5m)</t>
  </si>
  <si>
    <t>36</t>
  </si>
  <si>
    <t>OM12</t>
  </si>
  <si>
    <t>příčky (prům. 8cm, délka 60cm)</t>
  </si>
  <si>
    <t>3ks/strom listnatý</t>
  </si>
  <si>
    <t>37</t>
  </si>
  <si>
    <t>OM13</t>
  </si>
  <si>
    <t>úvazky</t>
  </si>
  <si>
    <t>strom /1,5bm</t>
  </si>
  <si>
    <t>38</t>
  </si>
  <si>
    <t>OM14</t>
  </si>
  <si>
    <t>rákos pletený (výška 1,6m, 0,5 bm/strom)</t>
  </si>
  <si>
    <t>39</t>
  </si>
  <si>
    <t>OM15</t>
  </si>
  <si>
    <t>chránička paty kmene před pošk.sekačkou, biodegradibilní</t>
  </si>
  <si>
    <t>40</t>
  </si>
  <si>
    <t>OM18</t>
  </si>
  <si>
    <t>mulčovací kůra (tl.10cm)</t>
  </si>
  <si>
    <t>41</t>
  </si>
  <si>
    <t>strAE</t>
  </si>
  <si>
    <t>AE - Aesculus x hippocastanum, ok 12-14 ZB</t>
  </si>
  <si>
    <t>42</t>
  </si>
  <si>
    <t>strPSi</t>
  </si>
  <si>
    <t>PS - Pinus sylvestris , v 180-200 cm, ZB</t>
  </si>
  <si>
    <t>43</t>
  </si>
  <si>
    <t>strPSS</t>
  </si>
  <si>
    <t>PSS - Prunus serrulata ´Sunset Boulervard´, ok 12-14, ZB</t>
  </si>
  <si>
    <t>44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</si>
  <si>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</si>
  <si>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</si>
  <si>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</si>
  <si>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</si>
  <si>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</si>
  <si>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</si>
  <si>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</si>
  <si>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</si>
  <si>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</si>
  <si>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</si>
  <si>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</si>
  <si>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</si>
  <si>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</si>
  <si>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</si>
  <si>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</si>
  <si>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</si>
  <si>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</si>
  <si>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</si>
  <si>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</si>
  <si>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</si>
  <si>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</si>
  <si>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</si>
  <si>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</si>
  <si>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</si>
  <si>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</si>
  <si>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</si>
  <si>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</si>
  <si>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</si>
  <si>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</si>
  <si>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</si>
  <si>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</si>
  <si>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</si>
  <si>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</si>
  <si>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</si>
  <si>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</si>
  <si>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</si>
  <si>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</si>
  <si>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</si>
  <si>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</si>
  <si>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</si>
  <si>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</si>
  <si>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</si>
  <si>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5 ULICE NA TRŽIŠTI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</si>
</sst>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2"/>
  <sheetViews>
    <sheetView tabSelected="1" workbookViewId="0">
      <selection activeCell="D16" sqref="D16:M16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4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43" ht="25.5" customHeight="1" x14ac:dyDescent="0.25">
      <c r="A2" s="37" t="s">
        <v>1</v>
      </c>
      <c r="B2" s="38"/>
      <c r="C2" s="38"/>
      <c r="D2" s="34" t="s">
        <v>271</v>
      </c>
      <c r="E2" s="38" t="s">
        <v>2</v>
      </c>
      <c r="F2" s="38"/>
      <c r="G2" s="38"/>
      <c r="H2" s="38"/>
      <c r="I2" s="3" t="s">
        <v>3</v>
      </c>
      <c r="J2" s="38"/>
      <c r="K2" s="38"/>
      <c r="L2" s="38"/>
      <c r="M2" s="43"/>
    </row>
    <row r="3" spans="1:43" ht="25.5" customHeight="1" x14ac:dyDescent="0.25">
      <c r="A3" s="39" t="s">
        <v>4</v>
      </c>
      <c r="B3" s="40"/>
      <c r="C3" s="40"/>
      <c r="D3" s="4" t="s">
        <v>5</v>
      </c>
      <c r="E3" s="40" t="s">
        <v>6</v>
      </c>
      <c r="F3" s="40"/>
      <c r="G3" s="40"/>
      <c r="H3" s="40"/>
      <c r="I3" s="4" t="s">
        <v>7</v>
      </c>
      <c r="J3" s="40"/>
      <c r="K3" s="40"/>
      <c r="L3" s="40"/>
      <c r="M3" s="44"/>
    </row>
    <row r="4" spans="1:43" ht="25.5" customHeight="1" x14ac:dyDescent="0.25">
      <c r="A4" s="39" t="s">
        <v>8</v>
      </c>
      <c r="B4" s="40"/>
      <c r="C4" s="40"/>
      <c r="D4" s="4" t="s">
        <v>272</v>
      </c>
      <c r="E4" s="40" t="s">
        <v>9</v>
      </c>
      <c r="F4" s="40"/>
      <c r="G4" s="40"/>
      <c r="H4" s="40"/>
      <c r="I4" s="4" t="s">
        <v>10</v>
      </c>
      <c r="J4" s="40"/>
      <c r="K4" s="40"/>
      <c r="L4" s="40"/>
      <c r="M4" s="44"/>
    </row>
    <row r="5" spans="1:43" ht="25.5" customHeight="1" x14ac:dyDescent="0.25">
      <c r="A5" s="41" t="s">
        <v>11</v>
      </c>
      <c r="B5" s="42"/>
      <c r="C5" s="42"/>
      <c r="D5" s="5"/>
      <c r="E5" s="42" t="s">
        <v>12</v>
      </c>
      <c r="F5" s="42"/>
      <c r="G5" s="42"/>
      <c r="H5" s="42"/>
      <c r="I5" s="5" t="s">
        <v>13</v>
      </c>
      <c r="J5" s="42"/>
      <c r="K5" s="42"/>
      <c r="L5" s="42"/>
      <c r="M5" s="45"/>
    </row>
    <row r="6" spans="1:43" x14ac:dyDescent="0.25">
      <c r="A6" s="46" t="s">
        <v>14</v>
      </c>
      <c r="B6" s="48" t="s">
        <v>15</v>
      </c>
      <c r="C6" s="48" t="s">
        <v>16</v>
      </c>
      <c r="D6" s="6" t="s">
        <v>17</v>
      </c>
      <c r="E6" s="50" t="s">
        <v>18</v>
      </c>
      <c r="F6" s="50" t="s">
        <v>19</v>
      </c>
      <c r="G6" s="52" t="s">
        <v>20</v>
      </c>
      <c r="H6" s="54" t="s">
        <v>21</v>
      </c>
      <c r="I6" s="52"/>
      <c r="J6" s="55"/>
      <c r="K6" s="54" t="s">
        <v>22</v>
      </c>
      <c r="L6" s="55"/>
      <c r="M6" s="56" t="s">
        <v>23</v>
      </c>
    </row>
    <row r="7" spans="1:43" x14ac:dyDescent="0.25">
      <c r="A7" s="47"/>
      <c r="B7" s="49"/>
      <c r="C7" s="49"/>
      <c r="D7" s="7" t="s">
        <v>24</v>
      </c>
      <c r="E7" s="51"/>
      <c r="F7" s="51"/>
      <c r="G7" s="53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7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H9+H33+H36+H39+H42+H44+H46+H65</f>
        <v>0</v>
      </c>
      <c r="I8" s="11">
        <f>I9+I33+I36+I39+I42+I44+I46+I65</f>
        <v>0</v>
      </c>
      <c r="J8" s="11">
        <f>H8+I8</f>
        <v>0</v>
      </c>
      <c r="K8" s="11"/>
      <c r="L8" s="11">
        <f>L9+L33+L36+L39+L42+L44+L46+L65</f>
        <v>3.3176399999999995E-2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SUM(H10:H31)</f>
        <v>0</v>
      </c>
      <c r="I9" s="11">
        <f>SUM(I10:I31)</f>
        <v>0</v>
      </c>
      <c r="J9" s="11">
        <f>H9+I9</f>
        <v>0</v>
      </c>
      <c r="K9" s="11"/>
      <c r="L9" s="11">
        <f>SUM(L10:L31)</f>
        <v>8.9599999999999992E-3</v>
      </c>
      <c r="M9" s="11"/>
      <c r="P9" s="11">
        <f>IF(Q9="PR",J9,SUM(O10:O31))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SUM(Z10:Z31)</f>
        <v>0</v>
      </c>
      <c r="AJ9">
        <f>SUM(AA10:AA31)</f>
        <v>0</v>
      </c>
      <c r="AK9">
        <f>SUM(AB10:AB31)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118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45</v>
      </c>
      <c r="F11">
        <v>5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12.75" customHeight="1" x14ac:dyDescent="0.25">
      <c r="C12" s="12" t="s">
        <v>53</v>
      </c>
      <c r="D12" s="58" t="s">
        <v>54</v>
      </c>
      <c r="E12" s="58"/>
      <c r="F12" s="58"/>
      <c r="G12" s="58"/>
      <c r="H12" s="58"/>
      <c r="I12" s="58"/>
      <c r="J12" s="58"/>
      <c r="K12" s="58"/>
      <c r="L12" s="58"/>
      <c r="M12" s="58"/>
    </row>
    <row r="13" spans="1:43" x14ac:dyDescent="0.25">
      <c r="A13" s="2" t="s">
        <v>55</v>
      </c>
      <c r="B13" s="1" t="s">
        <v>38</v>
      </c>
      <c r="C13" s="1" t="s">
        <v>56</v>
      </c>
      <c r="D13" t="s">
        <v>57</v>
      </c>
      <c r="E13" t="s">
        <v>45</v>
      </c>
      <c r="F13">
        <v>11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ht="12.75" customHeight="1" x14ac:dyDescent="0.25">
      <c r="C14" s="12" t="s">
        <v>53</v>
      </c>
      <c r="D14" s="58" t="s">
        <v>58</v>
      </c>
      <c r="E14" s="58"/>
      <c r="F14" s="58"/>
      <c r="G14" s="58"/>
      <c r="H14" s="58"/>
      <c r="I14" s="58"/>
      <c r="J14" s="58"/>
      <c r="K14" s="58"/>
      <c r="L14" s="58"/>
      <c r="M14" s="58"/>
    </row>
    <row r="15" spans="1:43" x14ac:dyDescent="0.25">
      <c r="A15" s="2" t="s">
        <v>59</v>
      </c>
      <c r="B15" s="1" t="s">
        <v>38</v>
      </c>
      <c r="C15" s="1" t="s">
        <v>60</v>
      </c>
      <c r="D15" t="s">
        <v>61</v>
      </c>
      <c r="E15" t="s">
        <v>62</v>
      </c>
      <c r="F15">
        <v>82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25.5" customHeight="1" x14ac:dyDescent="0.25">
      <c r="C16" s="12" t="s">
        <v>53</v>
      </c>
      <c r="D16" s="58" t="s">
        <v>63</v>
      </c>
      <c r="E16" s="58"/>
      <c r="F16" s="58"/>
      <c r="G16" s="58"/>
      <c r="H16" s="58"/>
      <c r="I16" s="58"/>
      <c r="J16" s="58"/>
      <c r="K16" s="58"/>
      <c r="L16" s="58"/>
      <c r="M16" s="58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45</v>
      </c>
      <c r="F17">
        <v>115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9.4871794871794861E-3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12.75" customHeight="1" x14ac:dyDescent="0.25">
      <c r="C18" s="12" t="s">
        <v>53</v>
      </c>
      <c r="D18" s="58" t="s">
        <v>67</v>
      </c>
      <c r="E18" s="58"/>
      <c r="F18" s="58"/>
      <c r="G18" s="58"/>
      <c r="H18" s="58"/>
      <c r="I18" s="58"/>
      <c r="J18" s="58"/>
      <c r="K18" s="58"/>
      <c r="L18" s="58"/>
      <c r="M18" s="58"/>
    </row>
    <row r="19" spans="1:43" x14ac:dyDescent="0.25">
      <c r="A19" s="2" t="s">
        <v>68</v>
      </c>
      <c r="B19" s="1" t="s">
        <v>38</v>
      </c>
      <c r="C19" s="1" t="s">
        <v>69</v>
      </c>
      <c r="D19" t="s">
        <v>70</v>
      </c>
      <c r="E19" t="s">
        <v>45</v>
      </c>
      <c r="F19">
        <v>3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1.124613178353083E-2</v>
      </c>
      <c r="AM19">
        <f>F19*AE19</f>
        <v>0</v>
      </c>
      <c r="AN19">
        <f>F19*AF19</f>
        <v>0</v>
      </c>
      <c r="AO19" t="s">
        <v>47</v>
      </c>
      <c r="AP19" t="s">
        <v>48</v>
      </c>
      <c r="AQ19" s="11" t="s">
        <v>49</v>
      </c>
    </row>
    <row r="20" spans="1:43" ht="12.75" customHeight="1" x14ac:dyDescent="0.25">
      <c r="C20" s="12" t="s">
        <v>53</v>
      </c>
      <c r="D20" s="58" t="s">
        <v>71</v>
      </c>
      <c r="E20" s="58"/>
      <c r="F20" s="58"/>
      <c r="G20" s="58"/>
      <c r="H20" s="58"/>
      <c r="I20" s="58"/>
      <c r="J20" s="58"/>
      <c r="K20" s="58"/>
      <c r="L20" s="58"/>
      <c r="M20" s="58"/>
    </row>
    <row r="21" spans="1:43" x14ac:dyDescent="0.25">
      <c r="A21" s="2" t="s">
        <v>72</v>
      </c>
      <c r="B21" s="1" t="s">
        <v>38</v>
      </c>
      <c r="C21" s="1" t="s">
        <v>73</v>
      </c>
      <c r="D21" t="s">
        <v>74</v>
      </c>
      <c r="E21" t="s">
        <v>45</v>
      </c>
      <c r="F21">
        <v>5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46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6.2116126516343776E-3</v>
      </c>
      <c r="AM21">
        <f>F21*AE21</f>
        <v>0</v>
      </c>
      <c r="AN21">
        <f>F21*AF21</f>
        <v>0</v>
      </c>
      <c r="AO21" t="s">
        <v>47</v>
      </c>
      <c r="AP21" t="s">
        <v>48</v>
      </c>
      <c r="AQ21" s="11" t="s">
        <v>49</v>
      </c>
    </row>
    <row r="22" spans="1:43" ht="12.75" customHeight="1" x14ac:dyDescent="0.25">
      <c r="C22" s="12" t="s">
        <v>53</v>
      </c>
      <c r="D22" s="58" t="s">
        <v>75</v>
      </c>
      <c r="E22" s="58"/>
      <c r="F22" s="58"/>
      <c r="G22" s="58"/>
      <c r="H22" s="58"/>
      <c r="I22" s="58"/>
      <c r="J22" s="58"/>
      <c r="K22" s="58"/>
      <c r="L22" s="58"/>
      <c r="M22" s="58"/>
    </row>
    <row r="23" spans="1:43" x14ac:dyDescent="0.25">
      <c r="A23" s="2" t="s">
        <v>76</v>
      </c>
      <c r="B23" s="1" t="s">
        <v>38</v>
      </c>
      <c r="C23" s="1" t="s">
        <v>77</v>
      </c>
      <c r="D23" t="s">
        <v>78</v>
      </c>
      <c r="E23" t="s">
        <v>45</v>
      </c>
      <c r="F23">
        <v>11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0</v>
      </c>
      <c r="L23">
        <f>F23*K23</f>
        <v>0</v>
      </c>
      <c r="M23" t="s">
        <v>46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4.5180722891566272E-4</v>
      </c>
      <c r="AM23">
        <f>F23*AE23</f>
        <v>0</v>
      </c>
      <c r="AN23">
        <f>F23*AF23</f>
        <v>0</v>
      </c>
      <c r="AO23" t="s">
        <v>47</v>
      </c>
      <c r="AP23" t="s">
        <v>48</v>
      </c>
      <c r="AQ23" s="11" t="s">
        <v>49</v>
      </c>
    </row>
    <row r="24" spans="1:43" ht="12.75" customHeight="1" x14ac:dyDescent="0.25">
      <c r="C24" s="12" t="s">
        <v>53</v>
      </c>
      <c r="D24" s="58" t="s">
        <v>75</v>
      </c>
      <c r="E24" s="58"/>
      <c r="F24" s="58"/>
      <c r="G24" s="58"/>
      <c r="H24" s="58"/>
      <c r="I24" s="58"/>
      <c r="J24" s="58"/>
      <c r="K24" s="58"/>
      <c r="L24" s="58"/>
      <c r="M24" s="58"/>
    </row>
    <row r="25" spans="1:43" x14ac:dyDescent="0.25">
      <c r="A25" s="2" t="s">
        <v>79</v>
      </c>
      <c r="B25" s="1" t="s">
        <v>38</v>
      </c>
      <c r="C25" s="1" t="s">
        <v>80</v>
      </c>
      <c r="D25" t="s">
        <v>81</v>
      </c>
      <c r="E25" t="s">
        <v>45</v>
      </c>
      <c r="F25">
        <v>16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5.5999999999999995E-4</v>
      </c>
      <c r="L25">
        <f>F25*K25</f>
        <v>8.9599999999999992E-3</v>
      </c>
      <c r="M25" t="s">
        <v>46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0.16937142857142859</v>
      </c>
      <c r="AM25">
        <f>F25*AE25</f>
        <v>0</v>
      </c>
      <c r="AN25">
        <f>F25*AF25</f>
        <v>0</v>
      </c>
      <c r="AO25" t="s">
        <v>47</v>
      </c>
      <c r="AP25" t="s">
        <v>48</v>
      </c>
      <c r="AQ25" s="11" t="s">
        <v>49</v>
      </c>
    </row>
    <row r="26" spans="1:43" ht="12.75" customHeight="1" x14ac:dyDescent="0.25">
      <c r="C26" s="12" t="s">
        <v>53</v>
      </c>
      <c r="D26" s="58" t="s">
        <v>82</v>
      </c>
      <c r="E26" s="58"/>
      <c r="F26" s="58"/>
      <c r="G26" s="58"/>
      <c r="H26" s="58"/>
      <c r="I26" s="58"/>
      <c r="J26" s="58"/>
      <c r="K26" s="58"/>
      <c r="L26" s="58"/>
      <c r="M26" s="58"/>
    </row>
    <row r="27" spans="1:43" x14ac:dyDescent="0.25">
      <c r="A27" s="2" t="s">
        <v>83</v>
      </c>
      <c r="B27" s="1" t="s">
        <v>38</v>
      </c>
      <c r="C27" s="1" t="s">
        <v>84</v>
      </c>
      <c r="D27" t="s">
        <v>85</v>
      </c>
      <c r="E27" t="s">
        <v>62</v>
      </c>
      <c r="F27">
        <v>164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46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5.6710775047258983E-3</v>
      </c>
      <c r="AM27">
        <f>F27*AE27</f>
        <v>0</v>
      </c>
      <c r="AN27">
        <f>F27*AF27</f>
        <v>0</v>
      </c>
      <c r="AO27" t="s">
        <v>47</v>
      </c>
      <c r="AP27" t="s">
        <v>48</v>
      </c>
      <c r="AQ27" s="11" t="s">
        <v>49</v>
      </c>
    </row>
    <row r="28" spans="1:43" ht="12.75" customHeight="1" x14ac:dyDescent="0.25">
      <c r="C28" s="12" t="s">
        <v>53</v>
      </c>
      <c r="D28" s="58" t="s">
        <v>86</v>
      </c>
      <c r="E28" s="58"/>
      <c r="F28" s="58"/>
      <c r="G28" s="58"/>
      <c r="H28" s="58"/>
      <c r="I28" s="58"/>
      <c r="J28" s="58"/>
      <c r="K28" s="58"/>
      <c r="L28" s="58"/>
      <c r="M28" s="58"/>
    </row>
    <row r="29" spans="1:43" x14ac:dyDescent="0.25">
      <c r="A29" s="2" t="s">
        <v>87</v>
      </c>
      <c r="B29" s="1" t="s">
        <v>38</v>
      </c>
      <c r="C29" s="1" t="s">
        <v>88</v>
      </c>
      <c r="D29" t="s">
        <v>89</v>
      </c>
      <c r="E29" t="s">
        <v>62</v>
      </c>
      <c r="F29">
        <v>87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46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0</v>
      </c>
      <c r="AM29">
        <f>F29*AE29</f>
        <v>0</v>
      </c>
      <c r="AN29">
        <f>F29*AF29</f>
        <v>0</v>
      </c>
      <c r="AO29" t="s">
        <v>47</v>
      </c>
      <c r="AP29" t="s">
        <v>48</v>
      </c>
      <c r="AQ29" s="11" t="s">
        <v>49</v>
      </c>
    </row>
    <row r="30" spans="1:43" ht="12.75" customHeight="1" x14ac:dyDescent="0.25">
      <c r="C30" s="12" t="s">
        <v>53</v>
      </c>
      <c r="D30" s="58" t="s">
        <v>90</v>
      </c>
      <c r="E30" s="58"/>
      <c r="F30" s="58"/>
      <c r="G30" s="58"/>
      <c r="H30" s="58"/>
      <c r="I30" s="58"/>
      <c r="J30" s="58"/>
      <c r="K30" s="58"/>
      <c r="L30" s="58"/>
      <c r="M30" s="58"/>
    </row>
    <row r="31" spans="1:43" x14ac:dyDescent="0.25">
      <c r="A31" s="2" t="s">
        <v>91</v>
      </c>
      <c r="B31" s="1" t="s">
        <v>38</v>
      </c>
      <c r="C31" s="1" t="s">
        <v>92</v>
      </c>
      <c r="D31" t="s">
        <v>93</v>
      </c>
      <c r="E31" t="s">
        <v>62</v>
      </c>
      <c r="F31">
        <v>11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M31" t="s">
        <v>46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0</v>
      </c>
      <c r="AM31">
        <f>F31*AE31</f>
        <v>0</v>
      </c>
      <c r="AN31">
        <f>F31*AF31</f>
        <v>0</v>
      </c>
      <c r="AO31" t="s">
        <v>47</v>
      </c>
      <c r="AP31" t="s">
        <v>48</v>
      </c>
      <c r="AQ31" s="11" t="s">
        <v>49</v>
      </c>
    </row>
    <row r="32" spans="1:43" ht="12.75" customHeight="1" x14ac:dyDescent="0.25">
      <c r="C32" s="12" t="s">
        <v>53</v>
      </c>
      <c r="D32" s="58" t="s">
        <v>94</v>
      </c>
      <c r="E32" s="58"/>
      <c r="F32" s="58"/>
      <c r="G32" s="58"/>
      <c r="H32" s="58"/>
      <c r="I32" s="58"/>
      <c r="J32" s="58"/>
      <c r="K32" s="58"/>
      <c r="L32" s="58"/>
      <c r="M32" s="58"/>
    </row>
    <row r="33" spans="1:43" x14ac:dyDescent="0.25">
      <c r="A33" s="13"/>
      <c r="B33" s="14" t="s">
        <v>38</v>
      </c>
      <c r="C33" s="14" t="s">
        <v>95</v>
      </c>
      <c r="D33" s="11" t="s">
        <v>96</v>
      </c>
      <c r="E33" s="11"/>
      <c r="F33" s="11"/>
      <c r="G33" s="11"/>
      <c r="H33" s="11">
        <f>SUM(H34:H34)</f>
        <v>0</v>
      </c>
      <c r="I33" s="11">
        <f>SUM(I34:I34)</f>
        <v>0</v>
      </c>
      <c r="J33" s="11">
        <f>H33+I33</f>
        <v>0</v>
      </c>
      <c r="K33" s="11"/>
      <c r="L33" s="11">
        <f>SUM(L34:L34)</f>
        <v>0</v>
      </c>
      <c r="M33" s="11"/>
      <c r="P33" s="11">
        <f>IF(Q33="PR",J33,SUM(O34:O34))</f>
        <v>0</v>
      </c>
      <c r="Q33" s="11" t="s">
        <v>41</v>
      </c>
      <c r="R33" s="11">
        <f>IF(Q33="HS",H33,0)</f>
        <v>0</v>
      </c>
      <c r="S33" s="11">
        <f>IF(Q33="HS",I33-P33,0)</f>
        <v>0</v>
      </c>
      <c r="T33" s="11">
        <f>IF(Q33="PS",H33,0)</f>
        <v>0</v>
      </c>
      <c r="U33" s="11">
        <f>IF(Q33="PS",I33-P33,0)</f>
        <v>0</v>
      </c>
      <c r="V33" s="11">
        <f>IF(Q33="MP",H33,0)</f>
        <v>0</v>
      </c>
      <c r="W33" s="11">
        <f>IF(Q33="MP",I33-P33,0)</f>
        <v>0</v>
      </c>
      <c r="X33" s="11">
        <f>IF(Q33="OM",H33,0)</f>
        <v>0</v>
      </c>
      <c r="Y33" s="11">
        <v>19</v>
      </c>
      <c r="AI33">
        <f>SUM(Z34:Z34)</f>
        <v>0</v>
      </c>
      <c r="AJ33">
        <f>SUM(AA34:AA34)</f>
        <v>0</v>
      </c>
      <c r="AK33">
        <f>SUM(AB34:AB34)</f>
        <v>0</v>
      </c>
    </row>
    <row r="34" spans="1:43" x14ac:dyDescent="0.25">
      <c r="A34" s="2" t="s">
        <v>97</v>
      </c>
      <c r="B34" s="1" t="s">
        <v>38</v>
      </c>
      <c r="C34" s="1" t="s">
        <v>98</v>
      </c>
      <c r="D34" t="s">
        <v>99</v>
      </c>
      <c r="E34" t="s">
        <v>100</v>
      </c>
      <c r="F34">
        <v>8.2000000000000003E-2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M34" t="s">
        <v>46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</v>
      </c>
      <c r="AM34">
        <f>F34*AE34</f>
        <v>0</v>
      </c>
      <c r="AN34">
        <f>F34*AF34</f>
        <v>0</v>
      </c>
      <c r="AO34" t="s">
        <v>101</v>
      </c>
      <c r="AP34" t="s">
        <v>48</v>
      </c>
      <c r="AQ34" s="11" t="s">
        <v>49</v>
      </c>
    </row>
    <row r="35" spans="1:43" ht="12.75" customHeight="1" x14ac:dyDescent="0.25">
      <c r="C35" s="12" t="s">
        <v>53</v>
      </c>
      <c r="D35" s="58" t="s">
        <v>102</v>
      </c>
      <c r="E35" s="58"/>
      <c r="F35" s="58"/>
      <c r="G35" s="58"/>
      <c r="H35" s="58"/>
      <c r="I35" s="58"/>
      <c r="J35" s="58"/>
      <c r="K35" s="58"/>
      <c r="L35" s="58"/>
      <c r="M35" s="58"/>
    </row>
    <row r="36" spans="1:43" x14ac:dyDescent="0.25">
      <c r="A36" s="13"/>
      <c r="B36" s="14" t="s">
        <v>38</v>
      </c>
      <c r="C36" s="14" t="s">
        <v>103</v>
      </c>
      <c r="D36" s="11" t="s">
        <v>104</v>
      </c>
      <c r="E36" s="11"/>
      <c r="F36" s="11"/>
      <c r="G36" s="11"/>
      <c r="H36" s="11">
        <f>SUM(H37:H37)</f>
        <v>0</v>
      </c>
      <c r="I36" s="11">
        <f>SUM(I37:I37)</f>
        <v>0</v>
      </c>
      <c r="J36" s="11">
        <f>H36+I36</f>
        <v>0</v>
      </c>
      <c r="K36" s="11"/>
      <c r="L36" s="11">
        <f>SUM(L37:L37)</f>
        <v>0</v>
      </c>
      <c r="M36" s="11"/>
      <c r="P36" s="11">
        <f>IF(Q36="PR",J36,SUM(O37:O37))</f>
        <v>0</v>
      </c>
      <c r="Q36" s="11"/>
      <c r="R36" s="11">
        <f>IF(Q36="HS",H36,0)</f>
        <v>0</v>
      </c>
      <c r="S36" s="11">
        <f>IF(Q36="HS",I36-P36,0)</f>
        <v>0</v>
      </c>
      <c r="T36" s="11">
        <f>IF(Q36="PS",H36,0)</f>
        <v>0</v>
      </c>
      <c r="U36" s="11">
        <f>IF(Q36="PS",I36-P36,0)</f>
        <v>0</v>
      </c>
      <c r="V36" s="11">
        <f>IF(Q36="MP",H36,0)</f>
        <v>0</v>
      </c>
      <c r="W36" s="11">
        <f>IF(Q36="MP",I36-P36,0)</f>
        <v>0</v>
      </c>
      <c r="X36" s="11">
        <f>IF(Q36="OM",H36,0)</f>
        <v>0</v>
      </c>
      <c r="Y36" s="11" t="s">
        <v>103</v>
      </c>
      <c r="AI36">
        <f>SUM(Z37:Z37)</f>
        <v>0</v>
      </c>
      <c r="AJ36">
        <f>SUM(AA37:AA37)</f>
        <v>0</v>
      </c>
      <c r="AK36">
        <f>SUM(AB37:AB37)</f>
        <v>0</v>
      </c>
    </row>
    <row r="37" spans="1:43" x14ac:dyDescent="0.25">
      <c r="A37" s="2" t="s">
        <v>105</v>
      </c>
      <c r="B37" s="1" t="s">
        <v>38</v>
      </c>
      <c r="C37" s="1" t="s">
        <v>106</v>
      </c>
      <c r="D37" t="s">
        <v>107</v>
      </c>
      <c r="E37" t="s">
        <v>100</v>
      </c>
      <c r="F37">
        <v>4.04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M37" t="s">
        <v>46</v>
      </c>
      <c r="N37">
        <v>5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0</v>
      </c>
      <c r="AM37">
        <f>F37*AE37</f>
        <v>0</v>
      </c>
      <c r="AN37">
        <f>F37*AF37</f>
        <v>0</v>
      </c>
      <c r="AO37" t="s">
        <v>108</v>
      </c>
      <c r="AP37" t="s">
        <v>109</v>
      </c>
      <c r="AQ37" s="11" t="s">
        <v>49</v>
      </c>
    </row>
    <row r="38" spans="1:43" ht="12.75" customHeight="1" x14ac:dyDescent="0.25">
      <c r="C38" s="12" t="s">
        <v>53</v>
      </c>
      <c r="D38" s="58" t="s">
        <v>110</v>
      </c>
      <c r="E38" s="58"/>
      <c r="F38" s="58"/>
      <c r="G38" s="58"/>
      <c r="H38" s="58"/>
      <c r="I38" s="58"/>
      <c r="J38" s="58"/>
      <c r="K38" s="58"/>
      <c r="L38" s="58"/>
      <c r="M38" s="58"/>
    </row>
    <row r="39" spans="1:43" x14ac:dyDescent="0.25">
      <c r="A39" s="13"/>
      <c r="B39" s="14" t="s">
        <v>38</v>
      </c>
      <c r="C39" s="14" t="s">
        <v>111</v>
      </c>
      <c r="D39" s="11" t="s">
        <v>112</v>
      </c>
      <c r="E39" s="11"/>
      <c r="F39" s="11"/>
      <c r="G39" s="11"/>
      <c r="H39" s="11">
        <f>SUM(H40:H40)</f>
        <v>0</v>
      </c>
      <c r="I39" s="11">
        <f>SUM(I40:I40)</f>
        <v>0</v>
      </c>
      <c r="J39" s="11">
        <f>H39+I39</f>
        <v>0</v>
      </c>
      <c r="K39" s="11"/>
      <c r="L39" s="11">
        <f>SUM(L40:L40)</f>
        <v>0</v>
      </c>
      <c r="M39" s="11"/>
      <c r="P39" s="11">
        <f>IF(Q39="PR",J39,SUM(O40:O40))</f>
        <v>0</v>
      </c>
      <c r="Q39" s="11"/>
      <c r="R39" s="11">
        <f>IF(Q39="HS",H39,0)</f>
        <v>0</v>
      </c>
      <c r="S39" s="11">
        <f>IF(Q39="HS",I39-P39,0)</f>
        <v>0</v>
      </c>
      <c r="T39" s="11">
        <f>IF(Q39="PS",H39,0)</f>
        <v>0</v>
      </c>
      <c r="U39" s="11">
        <f>IF(Q39="PS",I39-P39,0)</f>
        <v>0</v>
      </c>
      <c r="V39" s="11">
        <f>IF(Q39="MP",H39,0)</f>
        <v>0</v>
      </c>
      <c r="W39" s="11">
        <f>IF(Q39="MP",I39-P39,0)</f>
        <v>0</v>
      </c>
      <c r="X39" s="11">
        <f>IF(Q39="OM",H39,0)</f>
        <v>0</v>
      </c>
      <c r="Y39" s="11" t="s">
        <v>111</v>
      </c>
      <c r="AI39">
        <f>SUM(Z40:Z40)</f>
        <v>0</v>
      </c>
      <c r="AJ39">
        <f>SUM(AA40:AA40)</f>
        <v>0</v>
      </c>
      <c r="AK39">
        <f>SUM(AB40:AB40)</f>
        <v>0</v>
      </c>
    </row>
    <row r="40" spans="1:43" x14ac:dyDescent="0.25">
      <c r="A40" s="2" t="s">
        <v>113</v>
      </c>
      <c r="B40" s="1" t="s">
        <v>38</v>
      </c>
      <c r="C40" s="1" t="s">
        <v>114</v>
      </c>
      <c r="D40" t="s">
        <v>115</v>
      </c>
      <c r="E40" t="s">
        <v>116</v>
      </c>
      <c r="F40">
        <v>1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117</v>
      </c>
      <c r="AP40" t="s">
        <v>109</v>
      </c>
      <c r="AQ40" s="11" t="s">
        <v>49</v>
      </c>
    </row>
    <row r="41" spans="1:43" ht="76.5" customHeight="1" x14ac:dyDescent="0.25">
      <c r="C41" s="12" t="s">
        <v>53</v>
      </c>
      <c r="D41" s="58" t="s">
        <v>118</v>
      </c>
      <c r="E41" s="58"/>
      <c r="F41" s="58"/>
      <c r="G41" s="58"/>
      <c r="H41" s="58"/>
      <c r="I41" s="58"/>
      <c r="J41" s="58"/>
      <c r="K41" s="58"/>
      <c r="L41" s="58"/>
      <c r="M41" s="58"/>
    </row>
    <row r="42" spans="1:43" x14ac:dyDescent="0.25">
      <c r="A42" s="13"/>
      <c r="B42" s="14" t="s">
        <v>38</v>
      </c>
      <c r="C42" s="14" t="s">
        <v>119</v>
      </c>
      <c r="D42" s="11" t="s">
        <v>120</v>
      </c>
      <c r="E42" s="11"/>
      <c r="F42" s="11"/>
      <c r="G42" s="11"/>
      <c r="H42" s="11">
        <f>SUM(H43:H43)</f>
        <v>0</v>
      </c>
      <c r="I42" s="11">
        <f>SUM(I43:I43)</f>
        <v>0</v>
      </c>
      <c r="J42" s="11">
        <f>H42+I42</f>
        <v>0</v>
      </c>
      <c r="K42" s="11"/>
      <c r="L42" s="11">
        <f>SUM(L43:L43)</f>
        <v>0</v>
      </c>
      <c r="M42" s="11"/>
      <c r="P42" s="11">
        <f>IF(Q42="PR",J42,SUM(O43:O43))</f>
        <v>0</v>
      </c>
      <c r="Q42" s="11"/>
      <c r="R42" s="11">
        <f>IF(Q42="HS",H42,0)</f>
        <v>0</v>
      </c>
      <c r="S42" s="11">
        <f>IF(Q42="HS",I42-P42,0)</f>
        <v>0</v>
      </c>
      <c r="T42" s="11">
        <f>IF(Q42="PS",H42,0)</f>
        <v>0</v>
      </c>
      <c r="U42" s="11">
        <f>IF(Q42="PS",I42-P42,0)</f>
        <v>0</v>
      </c>
      <c r="V42" s="11">
        <f>IF(Q42="MP",H42,0)</f>
        <v>0</v>
      </c>
      <c r="W42" s="11">
        <f>IF(Q42="MP",I42-P42,0)</f>
        <v>0</v>
      </c>
      <c r="X42" s="11">
        <f>IF(Q42="OM",H42,0)</f>
        <v>0</v>
      </c>
      <c r="Y42" s="11" t="s">
        <v>119</v>
      </c>
      <c r="AI42">
        <f>SUM(Z43:Z43)</f>
        <v>0</v>
      </c>
      <c r="AJ42">
        <f>SUM(AA43:AA43)</f>
        <v>0</v>
      </c>
      <c r="AK42">
        <f>SUM(AB43:AB43)</f>
        <v>0</v>
      </c>
    </row>
    <row r="43" spans="1:43" x14ac:dyDescent="0.25">
      <c r="A43" s="2" t="s">
        <v>121</v>
      </c>
      <c r="B43" s="1" t="s">
        <v>38</v>
      </c>
      <c r="C43" s="1" t="s">
        <v>119</v>
      </c>
      <c r="D43" t="s">
        <v>122</v>
      </c>
      <c r="F43">
        <v>118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123</v>
      </c>
      <c r="AP43" t="s">
        <v>109</v>
      </c>
      <c r="AQ43" s="11" t="s">
        <v>49</v>
      </c>
    </row>
    <row r="44" spans="1:43" x14ac:dyDescent="0.25">
      <c r="A44" s="13"/>
      <c r="B44" s="14" t="s">
        <v>38</v>
      </c>
      <c r="C44" s="14" t="s">
        <v>124</v>
      </c>
      <c r="D44" s="11" t="s">
        <v>120</v>
      </c>
      <c r="E44" s="11"/>
      <c r="F44" s="11"/>
      <c r="G44" s="11"/>
      <c r="H44" s="11">
        <f>SUM(H45:H45)</f>
        <v>0</v>
      </c>
      <c r="I44" s="11">
        <f>SUM(I45:I45)</f>
        <v>0</v>
      </c>
      <c r="J44" s="11">
        <f>H44+I44</f>
        <v>0</v>
      </c>
      <c r="K44" s="11"/>
      <c r="L44" s="11">
        <f>SUM(L45:L45)</f>
        <v>0</v>
      </c>
      <c r="M44" s="11"/>
      <c r="P44" s="11">
        <f>IF(Q44="PR",J44,SUM(O45:O45))</f>
        <v>0</v>
      </c>
      <c r="Q44" s="11"/>
      <c r="R44" s="11">
        <f>IF(Q44="HS",H44,0)</f>
        <v>0</v>
      </c>
      <c r="S44" s="11">
        <f>IF(Q44="HS",I44-P44,0)</f>
        <v>0</v>
      </c>
      <c r="T44" s="11">
        <f>IF(Q44="PS",H44,0)</f>
        <v>0</v>
      </c>
      <c r="U44" s="11">
        <f>IF(Q44="PS",I44-P44,0)</f>
        <v>0</v>
      </c>
      <c r="V44" s="11">
        <f>IF(Q44="MP",H44,0)</f>
        <v>0</v>
      </c>
      <c r="W44" s="11">
        <f>IF(Q44="MP",I44-P44,0)</f>
        <v>0</v>
      </c>
      <c r="X44" s="11">
        <f>IF(Q44="OM",H44,0)</f>
        <v>0</v>
      </c>
      <c r="Y44" s="11" t="s">
        <v>124</v>
      </c>
      <c r="AI44">
        <f>SUM(Z45:Z45)</f>
        <v>0</v>
      </c>
      <c r="AJ44">
        <f>SUM(AA45:AA45)</f>
        <v>0</v>
      </c>
      <c r="AK44">
        <f>SUM(AB45:AB45)</f>
        <v>0</v>
      </c>
    </row>
    <row r="45" spans="1:43" x14ac:dyDescent="0.25">
      <c r="A45" s="2" t="s">
        <v>125</v>
      </c>
      <c r="B45" s="1" t="s">
        <v>38</v>
      </c>
      <c r="C45" s="1" t="s">
        <v>124</v>
      </c>
      <c r="D45" t="s">
        <v>126</v>
      </c>
      <c r="F45">
        <v>16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127</v>
      </c>
      <c r="AP45" t="s">
        <v>109</v>
      </c>
      <c r="AQ45" s="11" t="s">
        <v>49</v>
      </c>
    </row>
    <row r="46" spans="1:43" x14ac:dyDescent="0.25">
      <c r="A46" s="13"/>
      <c r="B46" s="14" t="s">
        <v>38</v>
      </c>
      <c r="C46" s="14" t="s">
        <v>128</v>
      </c>
      <c r="D46" s="11" t="s">
        <v>129</v>
      </c>
      <c r="E46" s="11"/>
      <c r="F46" s="11"/>
      <c r="G46" s="11"/>
      <c r="H46" s="11">
        <f>SUM(H47:H63)</f>
        <v>0</v>
      </c>
      <c r="I46" s="11">
        <f>SUM(I47:I63)</f>
        <v>0</v>
      </c>
      <c r="J46" s="11">
        <f>H46+I46</f>
        <v>0</v>
      </c>
      <c r="K46" s="11"/>
      <c r="L46" s="11">
        <f>SUM(L47:L63)</f>
        <v>0</v>
      </c>
      <c r="M46" s="11"/>
      <c r="P46" s="11">
        <f>IF(Q46="PR",J46,SUM(O47:O63))</f>
        <v>0</v>
      </c>
      <c r="Q46" s="11"/>
      <c r="R46" s="11">
        <f>IF(Q46="HS",H46,0)</f>
        <v>0</v>
      </c>
      <c r="S46" s="11">
        <f>IF(Q46="HS",I46-P46,0)</f>
        <v>0</v>
      </c>
      <c r="T46" s="11">
        <f>IF(Q46="PS",H46,0)</f>
        <v>0</v>
      </c>
      <c r="U46" s="11">
        <f>IF(Q46="PS",I46-P46,0)</f>
        <v>0</v>
      </c>
      <c r="V46" s="11">
        <f>IF(Q46="MP",H46,0)</f>
        <v>0</v>
      </c>
      <c r="W46" s="11">
        <f>IF(Q46="MP",I46-P46,0)</f>
        <v>0</v>
      </c>
      <c r="X46" s="11">
        <f>IF(Q46="OM",H46,0)</f>
        <v>0</v>
      </c>
      <c r="Y46" s="11" t="s">
        <v>128</v>
      </c>
      <c r="AI46">
        <f>SUM(Z47:Z63)</f>
        <v>0</v>
      </c>
      <c r="AJ46">
        <f>SUM(AA47:AA63)</f>
        <v>0</v>
      </c>
      <c r="AK46">
        <f>SUM(AB47:AB63)</f>
        <v>0</v>
      </c>
    </row>
    <row r="47" spans="1:43" x14ac:dyDescent="0.25">
      <c r="A47" s="2" t="s">
        <v>39</v>
      </c>
      <c r="B47" s="1" t="s">
        <v>38</v>
      </c>
      <c r="C47" s="1" t="s">
        <v>128</v>
      </c>
      <c r="D47" t="s">
        <v>130</v>
      </c>
      <c r="E47" t="s">
        <v>62</v>
      </c>
      <c r="F47">
        <v>98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131</v>
      </c>
      <c r="AP47" t="s">
        <v>109</v>
      </c>
      <c r="AQ47" s="11" t="s">
        <v>49</v>
      </c>
    </row>
    <row r="48" spans="1:43" ht="12.75" customHeight="1" x14ac:dyDescent="0.25">
      <c r="C48" s="12" t="s">
        <v>53</v>
      </c>
      <c r="D48" s="58" t="s">
        <v>132</v>
      </c>
      <c r="E48" s="58"/>
      <c r="F48" s="58"/>
      <c r="G48" s="58"/>
      <c r="H48" s="58"/>
      <c r="I48" s="58"/>
      <c r="J48" s="58"/>
      <c r="K48" s="58"/>
      <c r="L48" s="58"/>
      <c r="M48" s="58"/>
    </row>
    <row r="49" spans="1:43" x14ac:dyDescent="0.25">
      <c r="A49" s="2" t="s">
        <v>95</v>
      </c>
      <c r="B49" s="1" t="s">
        <v>38</v>
      </c>
      <c r="C49" s="1" t="s">
        <v>133</v>
      </c>
      <c r="D49" t="s">
        <v>134</v>
      </c>
      <c r="E49" t="s">
        <v>135</v>
      </c>
      <c r="F49">
        <v>15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131</v>
      </c>
      <c r="AP49" t="s">
        <v>109</v>
      </c>
      <c r="AQ49" s="11" t="s">
        <v>49</v>
      </c>
    </row>
    <row r="50" spans="1:43" ht="12.75" customHeight="1" x14ac:dyDescent="0.25">
      <c r="C50" s="12" t="s">
        <v>53</v>
      </c>
      <c r="D50" s="58" t="s">
        <v>136</v>
      </c>
      <c r="E50" s="58"/>
      <c r="F50" s="58"/>
      <c r="G50" s="58"/>
      <c r="H50" s="58"/>
      <c r="I50" s="58"/>
      <c r="J50" s="58"/>
      <c r="K50" s="58"/>
      <c r="L50" s="58"/>
      <c r="M50" s="58"/>
    </row>
    <row r="51" spans="1:43" x14ac:dyDescent="0.25">
      <c r="A51" s="2" t="s">
        <v>137</v>
      </c>
      <c r="B51" s="1" t="s">
        <v>38</v>
      </c>
      <c r="C51" s="1" t="s">
        <v>138</v>
      </c>
      <c r="D51" t="s">
        <v>139</v>
      </c>
      <c r="E51" t="s">
        <v>135</v>
      </c>
      <c r="F51">
        <v>16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131</v>
      </c>
      <c r="AP51" t="s">
        <v>109</v>
      </c>
      <c r="AQ51" s="11" t="s">
        <v>49</v>
      </c>
    </row>
    <row r="52" spans="1:43" x14ac:dyDescent="0.25">
      <c r="A52" s="2" t="s">
        <v>140</v>
      </c>
      <c r="B52" s="1" t="s">
        <v>38</v>
      </c>
      <c r="C52" s="1" t="s">
        <v>141</v>
      </c>
      <c r="D52" t="s">
        <v>142</v>
      </c>
      <c r="E52" t="s">
        <v>135</v>
      </c>
      <c r="F52">
        <v>134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131</v>
      </c>
      <c r="AP52" t="s">
        <v>109</v>
      </c>
      <c r="AQ52" s="11" t="s">
        <v>49</v>
      </c>
    </row>
    <row r="53" spans="1:43" ht="12.75" customHeight="1" x14ac:dyDescent="0.25">
      <c r="C53" s="12" t="s">
        <v>53</v>
      </c>
      <c r="D53" s="58" t="s">
        <v>143</v>
      </c>
      <c r="E53" s="58"/>
      <c r="F53" s="58"/>
      <c r="G53" s="58"/>
      <c r="H53" s="58"/>
      <c r="I53" s="58"/>
      <c r="J53" s="58"/>
      <c r="K53" s="58"/>
      <c r="L53" s="58"/>
      <c r="M53" s="58"/>
    </row>
    <row r="54" spans="1:43" x14ac:dyDescent="0.25">
      <c r="A54" s="2" t="s">
        <v>144</v>
      </c>
      <c r="B54" s="1" t="s">
        <v>38</v>
      </c>
      <c r="C54" s="1" t="s">
        <v>145</v>
      </c>
      <c r="D54" t="s">
        <v>146</v>
      </c>
      <c r="E54" t="s">
        <v>135</v>
      </c>
      <c r="F54">
        <v>16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131</v>
      </c>
      <c r="AP54" t="s">
        <v>109</v>
      </c>
      <c r="AQ54" s="11" t="s">
        <v>49</v>
      </c>
    </row>
    <row r="55" spans="1:43" x14ac:dyDescent="0.25">
      <c r="A55" s="2" t="s">
        <v>147</v>
      </c>
      <c r="B55" s="1" t="s">
        <v>38</v>
      </c>
      <c r="C55" s="1" t="s">
        <v>148</v>
      </c>
      <c r="D55" t="s">
        <v>149</v>
      </c>
      <c r="E55" t="s">
        <v>150</v>
      </c>
      <c r="F55">
        <v>0.96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1</v>
      </c>
      <c r="AM55">
        <f>F55*AE55</f>
        <v>0</v>
      </c>
      <c r="AN55">
        <f>F55*AF55</f>
        <v>0</v>
      </c>
      <c r="AO55" t="s">
        <v>131</v>
      </c>
      <c r="AP55" t="s">
        <v>109</v>
      </c>
      <c r="AQ55" s="11" t="s">
        <v>49</v>
      </c>
    </row>
    <row r="56" spans="1:43" x14ac:dyDescent="0.25">
      <c r="A56" s="2" t="s">
        <v>151</v>
      </c>
      <c r="B56" s="1" t="s">
        <v>38</v>
      </c>
      <c r="C56" s="1" t="s">
        <v>152</v>
      </c>
      <c r="D56" t="s">
        <v>153</v>
      </c>
      <c r="E56" t="s">
        <v>150</v>
      </c>
      <c r="F56">
        <v>1.64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131</v>
      </c>
      <c r="AP56" t="s">
        <v>109</v>
      </c>
      <c r="AQ56" s="11" t="s">
        <v>49</v>
      </c>
    </row>
    <row r="57" spans="1:43" x14ac:dyDescent="0.25">
      <c r="A57" s="2" t="s">
        <v>154</v>
      </c>
      <c r="B57" s="1" t="s">
        <v>38</v>
      </c>
      <c r="C57" s="1" t="s">
        <v>155</v>
      </c>
      <c r="D57" t="s">
        <v>156</v>
      </c>
      <c r="E57" t="s">
        <v>135</v>
      </c>
      <c r="F57">
        <v>1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131</v>
      </c>
      <c r="AP57" t="s">
        <v>109</v>
      </c>
      <c r="AQ57" s="11" t="s">
        <v>49</v>
      </c>
    </row>
    <row r="58" spans="1:43" ht="12.75" customHeight="1" x14ac:dyDescent="0.25">
      <c r="C58" s="12" t="s">
        <v>53</v>
      </c>
      <c r="D58" s="58" t="s">
        <v>157</v>
      </c>
      <c r="E58" s="58"/>
      <c r="F58" s="58"/>
      <c r="G58" s="58"/>
      <c r="H58" s="58"/>
      <c r="I58" s="58"/>
      <c r="J58" s="58"/>
      <c r="K58" s="58"/>
      <c r="L58" s="58"/>
      <c r="M58" s="58"/>
    </row>
    <row r="59" spans="1:43" x14ac:dyDescent="0.25">
      <c r="A59" s="2" t="s">
        <v>158</v>
      </c>
      <c r="B59" s="1" t="s">
        <v>38</v>
      </c>
      <c r="C59" s="1" t="s">
        <v>159</v>
      </c>
      <c r="D59" t="s">
        <v>160</v>
      </c>
      <c r="E59" t="s">
        <v>62</v>
      </c>
      <c r="F59">
        <v>82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0</v>
      </c>
      <c r="L59">
        <f>F59*K59</f>
        <v>0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21</v>
      </c>
      <c r="AE59">
        <f>G59*AG59</f>
        <v>0</v>
      </c>
      <c r="AF59">
        <f>G59*(1-AG59)</f>
        <v>0</v>
      </c>
      <c r="AG59">
        <v>1</v>
      </c>
      <c r="AM59">
        <f>F59*AE59</f>
        <v>0</v>
      </c>
      <c r="AN59">
        <f>F59*AF59</f>
        <v>0</v>
      </c>
      <c r="AO59" t="s">
        <v>131</v>
      </c>
      <c r="AP59" t="s">
        <v>109</v>
      </c>
      <c r="AQ59" s="11" t="s">
        <v>49</v>
      </c>
    </row>
    <row r="60" spans="1:43" ht="25.5" customHeight="1" x14ac:dyDescent="0.25">
      <c r="C60" s="12" t="s">
        <v>53</v>
      </c>
      <c r="D60" s="58" t="s">
        <v>161</v>
      </c>
      <c r="E60" s="58"/>
      <c r="F60" s="58"/>
      <c r="G60" s="58"/>
      <c r="H60" s="58"/>
      <c r="I60" s="58"/>
      <c r="J60" s="58"/>
      <c r="K60" s="58"/>
      <c r="L60" s="58"/>
      <c r="M60" s="58"/>
    </row>
    <row r="61" spans="1:43" x14ac:dyDescent="0.25">
      <c r="A61" s="2" t="s">
        <v>162</v>
      </c>
      <c r="B61" s="1" t="s">
        <v>38</v>
      </c>
      <c r="C61" s="1" t="s">
        <v>163</v>
      </c>
      <c r="D61" t="s">
        <v>164</v>
      </c>
      <c r="E61" t="s">
        <v>135</v>
      </c>
      <c r="F61">
        <v>16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0</v>
      </c>
      <c r="L61">
        <f>F61*K61</f>
        <v>0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21</v>
      </c>
      <c r="AE61">
        <f>G61*AG61</f>
        <v>0</v>
      </c>
      <c r="AF61">
        <f>G61*(1-AG61)</f>
        <v>0</v>
      </c>
      <c r="AG61">
        <v>1</v>
      </c>
      <c r="AM61">
        <f>F61*AE61</f>
        <v>0</v>
      </c>
      <c r="AN61">
        <f>F61*AF61</f>
        <v>0</v>
      </c>
      <c r="AO61" t="s">
        <v>131</v>
      </c>
      <c r="AP61" t="s">
        <v>109</v>
      </c>
      <c r="AQ61" s="11" t="s">
        <v>49</v>
      </c>
    </row>
    <row r="62" spans="1:43" ht="38.25" customHeight="1" x14ac:dyDescent="0.25">
      <c r="C62" s="12" t="s">
        <v>53</v>
      </c>
      <c r="D62" s="58" t="s">
        <v>165</v>
      </c>
      <c r="E62" s="58"/>
      <c r="F62" s="58"/>
      <c r="G62" s="58"/>
      <c r="H62" s="58"/>
      <c r="I62" s="58"/>
      <c r="J62" s="58"/>
      <c r="K62" s="58"/>
      <c r="L62" s="58"/>
      <c r="M62" s="58"/>
    </row>
    <row r="63" spans="1:43" x14ac:dyDescent="0.25">
      <c r="A63" s="2" t="s">
        <v>166</v>
      </c>
      <c r="B63" s="1" t="s">
        <v>38</v>
      </c>
      <c r="C63" s="1" t="s">
        <v>167</v>
      </c>
      <c r="D63" t="s">
        <v>168</v>
      </c>
      <c r="E63" t="s">
        <v>135</v>
      </c>
      <c r="F63">
        <v>1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0</v>
      </c>
      <c r="L63">
        <f>F63*K63</f>
        <v>0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1</v>
      </c>
      <c r="AM63">
        <f>F63*AE63</f>
        <v>0</v>
      </c>
      <c r="AN63">
        <f>F63*AF63</f>
        <v>0</v>
      </c>
      <c r="AO63" t="s">
        <v>131</v>
      </c>
      <c r="AP63" t="s">
        <v>109</v>
      </c>
      <c r="AQ63" s="11" t="s">
        <v>49</v>
      </c>
    </row>
    <row r="64" spans="1:43" ht="12.75" customHeight="1" x14ac:dyDescent="0.25">
      <c r="C64" s="12" t="s">
        <v>53</v>
      </c>
      <c r="D64" s="58" t="s">
        <v>169</v>
      </c>
      <c r="E64" s="58"/>
      <c r="F64" s="58"/>
      <c r="G64" s="58"/>
      <c r="H64" s="58"/>
      <c r="I64" s="58"/>
      <c r="J64" s="58"/>
      <c r="K64" s="58"/>
      <c r="L64" s="58"/>
      <c r="M64" s="58"/>
    </row>
    <row r="65" spans="1:43" x14ac:dyDescent="0.25">
      <c r="A65" s="13"/>
      <c r="B65" s="14" t="s">
        <v>38</v>
      </c>
      <c r="C65" s="14"/>
      <c r="D65" s="11" t="s">
        <v>170</v>
      </c>
      <c r="E65" s="11"/>
      <c r="F65" s="11"/>
      <c r="G65" s="11"/>
      <c r="H65" s="11">
        <f>SUM(H66:H89)</f>
        <v>0</v>
      </c>
      <c r="I65" s="11">
        <f>SUM(I66:I89)</f>
        <v>0</v>
      </c>
      <c r="J65" s="11">
        <f>H65+I65</f>
        <v>0</v>
      </c>
      <c r="K65" s="11"/>
      <c r="L65" s="11">
        <f>SUM(L66:L89)</f>
        <v>2.4216399999999999E-2</v>
      </c>
      <c r="M65" s="11"/>
      <c r="P65" s="11">
        <f>IF(Q65="PR",J65,SUM(O66:O89))</f>
        <v>0</v>
      </c>
      <c r="Q65" s="11" t="s">
        <v>171</v>
      </c>
      <c r="R65" s="11">
        <f>IF(Q65="HS",H65,0)</f>
        <v>0</v>
      </c>
      <c r="S65" s="11">
        <f>IF(Q65="HS",I65-P65,0)</f>
        <v>0</v>
      </c>
      <c r="T65" s="11">
        <f>IF(Q65="PS",H65,0)</f>
        <v>0</v>
      </c>
      <c r="U65" s="11">
        <f>IF(Q65="PS",I65-P65,0)</f>
        <v>0</v>
      </c>
      <c r="V65" s="11">
        <f>IF(Q65="MP",H65,0)</f>
        <v>0</v>
      </c>
      <c r="W65" s="11">
        <f>IF(Q65="MP",I65-P65,0)</f>
        <v>0</v>
      </c>
      <c r="X65" s="11">
        <f>IF(Q65="OM",H65,0)</f>
        <v>0</v>
      </c>
      <c r="Y65" s="11" t="s">
        <v>172</v>
      </c>
      <c r="AI65">
        <f>SUM(Z66:Z89)</f>
        <v>0</v>
      </c>
      <c r="AJ65">
        <f>SUM(AA66:AA89)</f>
        <v>0</v>
      </c>
      <c r="AK65">
        <f>SUM(AB66:AB89)</f>
        <v>0</v>
      </c>
    </row>
    <row r="66" spans="1:43" x14ac:dyDescent="0.25">
      <c r="A66" s="2" t="s">
        <v>173</v>
      </c>
      <c r="B66" s="1" t="s">
        <v>38</v>
      </c>
      <c r="C66" s="1" t="s">
        <v>174</v>
      </c>
      <c r="D66" t="s">
        <v>175</v>
      </c>
      <c r="E66" t="s">
        <v>176</v>
      </c>
      <c r="F66">
        <v>24.2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1E-3</v>
      </c>
      <c r="L66">
        <f>F66*K66</f>
        <v>2.4199999999999999E-2</v>
      </c>
      <c r="M66" t="s">
        <v>46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177</v>
      </c>
      <c r="AP66" t="s">
        <v>178</v>
      </c>
      <c r="AQ66" s="11" t="s">
        <v>49</v>
      </c>
    </row>
    <row r="67" spans="1:43" ht="25.5" customHeight="1" x14ac:dyDescent="0.25">
      <c r="C67" s="12" t="s">
        <v>179</v>
      </c>
      <c r="D67" s="58" t="s">
        <v>180</v>
      </c>
      <c r="E67" s="58"/>
      <c r="F67" s="58"/>
      <c r="G67" s="58"/>
      <c r="H67" s="58"/>
      <c r="I67" s="58"/>
      <c r="J67" s="58"/>
      <c r="K67" s="58"/>
      <c r="L67" s="58"/>
      <c r="M67" s="58"/>
    </row>
    <row r="68" spans="1:43" ht="12.75" customHeight="1" x14ac:dyDescent="0.25">
      <c r="C68" s="12" t="s">
        <v>53</v>
      </c>
      <c r="D68" s="58" t="s">
        <v>181</v>
      </c>
      <c r="E68" s="58"/>
      <c r="F68" s="58"/>
      <c r="G68" s="58"/>
      <c r="H68" s="58"/>
      <c r="I68" s="58"/>
      <c r="J68" s="58"/>
      <c r="K68" s="58"/>
      <c r="L68" s="58"/>
      <c r="M68" s="58"/>
    </row>
    <row r="69" spans="1:43" x14ac:dyDescent="0.25">
      <c r="A69" s="2" t="s">
        <v>182</v>
      </c>
      <c r="B69" s="1" t="s">
        <v>38</v>
      </c>
      <c r="C69" s="1" t="s">
        <v>183</v>
      </c>
      <c r="D69" t="s">
        <v>184</v>
      </c>
      <c r="E69" t="s">
        <v>185</v>
      </c>
      <c r="F69">
        <v>1.6400000000000001E-2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1E-3</v>
      </c>
      <c r="L69">
        <f>F69*K69</f>
        <v>1.6400000000000002E-5</v>
      </c>
      <c r="M69" t="s">
        <v>46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21</v>
      </c>
      <c r="AE69">
        <f>G69*AG69</f>
        <v>0</v>
      </c>
      <c r="AF69">
        <f>G69*(1-AG69)</f>
        <v>0</v>
      </c>
      <c r="AG69">
        <v>1</v>
      </c>
      <c r="AM69">
        <f>F69*AE69</f>
        <v>0</v>
      </c>
      <c r="AN69">
        <f>F69*AF69</f>
        <v>0</v>
      </c>
      <c r="AO69" t="s">
        <v>177</v>
      </c>
      <c r="AP69" t="s">
        <v>178</v>
      </c>
      <c r="AQ69" s="11" t="s">
        <v>49</v>
      </c>
    </row>
    <row r="70" spans="1:43" ht="12.75" customHeight="1" x14ac:dyDescent="0.25">
      <c r="C70" s="12" t="s">
        <v>53</v>
      </c>
      <c r="D70" s="58" t="s">
        <v>186</v>
      </c>
      <c r="E70" s="58"/>
      <c r="F70" s="58"/>
      <c r="G70" s="58"/>
      <c r="H70" s="58"/>
      <c r="I70" s="58"/>
      <c r="J70" s="58"/>
      <c r="K70" s="58"/>
      <c r="L70" s="58"/>
      <c r="M70" s="58"/>
    </row>
    <row r="71" spans="1:43" x14ac:dyDescent="0.25">
      <c r="A71" s="2" t="s">
        <v>187</v>
      </c>
      <c r="B71" s="1" t="s">
        <v>38</v>
      </c>
      <c r="C71" s="1" t="s">
        <v>188</v>
      </c>
      <c r="D71" t="s">
        <v>189</v>
      </c>
      <c r="E71" t="s">
        <v>135</v>
      </c>
      <c r="F71">
        <v>75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1</v>
      </c>
      <c r="AM71">
        <f>F71*AE71</f>
        <v>0</v>
      </c>
      <c r="AN71">
        <f>F71*AF71</f>
        <v>0</v>
      </c>
      <c r="AO71" t="s">
        <v>177</v>
      </c>
      <c r="AP71" t="s">
        <v>178</v>
      </c>
      <c r="AQ71" s="11" t="s">
        <v>49</v>
      </c>
    </row>
    <row r="72" spans="1:43" x14ac:dyDescent="0.25">
      <c r="A72" s="2" t="s">
        <v>190</v>
      </c>
      <c r="B72" s="1" t="s">
        <v>38</v>
      </c>
      <c r="C72" s="1" t="s">
        <v>191</v>
      </c>
      <c r="D72" t="s">
        <v>192</v>
      </c>
      <c r="E72" t="s">
        <v>135</v>
      </c>
      <c r="F72">
        <v>40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</v>
      </c>
      <c r="L72">
        <f>F72*K72</f>
        <v>0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21</v>
      </c>
      <c r="AE72">
        <f>G72*AG72</f>
        <v>0</v>
      </c>
      <c r="AF72">
        <f>G72*(1-AG72)</f>
        <v>0</v>
      </c>
      <c r="AG72">
        <v>1</v>
      </c>
      <c r="AM72">
        <f>F72*AE72</f>
        <v>0</v>
      </c>
      <c r="AN72">
        <f>F72*AF72</f>
        <v>0</v>
      </c>
      <c r="AO72" t="s">
        <v>177</v>
      </c>
      <c r="AP72" t="s">
        <v>178</v>
      </c>
      <c r="AQ72" s="11" t="s">
        <v>49</v>
      </c>
    </row>
    <row r="73" spans="1:43" x14ac:dyDescent="0.25">
      <c r="A73" s="2" t="s">
        <v>193</v>
      </c>
      <c r="B73" s="1" t="s">
        <v>38</v>
      </c>
      <c r="C73" s="1" t="s">
        <v>194</v>
      </c>
      <c r="D73" t="s">
        <v>195</v>
      </c>
      <c r="E73" t="s">
        <v>135</v>
      </c>
      <c r="F73">
        <v>3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0</v>
      </c>
      <c r="L73">
        <f>F73*K73</f>
        <v>0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21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177</v>
      </c>
      <c r="AP73" t="s">
        <v>178</v>
      </c>
      <c r="AQ73" s="11" t="s">
        <v>49</v>
      </c>
    </row>
    <row r="74" spans="1:43" x14ac:dyDescent="0.25">
      <c r="A74" s="2" t="s">
        <v>196</v>
      </c>
      <c r="B74" s="1" t="s">
        <v>38</v>
      </c>
      <c r="C74" s="1" t="s">
        <v>197</v>
      </c>
      <c r="D74" t="s">
        <v>198</v>
      </c>
      <c r="E74" t="s">
        <v>135</v>
      </c>
      <c r="F74">
        <v>284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0</v>
      </c>
      <c r="L74">
        <f>F74*K74</f>
        <v>0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21</v>
      </c>
      <c r="AE74">
        <f>G74*AG74</f>
        <v>0</v>
      </c>
      <c r="AF74">
        <f>G74*(1-AG74)</f>
        <v>0</v>
      </c>
      <c r="AG74">
        <v>1</v>
      </c>
      <c r="AM74">
        <f>F74*AE74</f>
        <v>0</v>
      </c>
      <c r="AN74">
        <f>F74*AF74</f>
        <v>0</v>
      </c>
      <c r="AO74" t="s">
        <v>177</v>
      </c>
      <c r="AP74" t="s">
        <v>178</v>
      </c>
      <c r="AQ74" s="11" t="s">
        <v>49</v>
      </c>
    </row>
    <row r="75" spans="1:43" ht="12.75" customHeight="1" x14ac:dyDescent="0.25">
      <c r="C75" s="12" t="s">
        <v>53</v>
      </c>
      <c r="D75" s="58" t="s">
        <v>199</v>
      </c>
      <c r="E75" s="58"/>
      <c r="F75" s="58"/>
      <c r="G75" s="58"/>
      <c r="H75" s="58"/>
      <c r="I75" s="58"/>
      <c r="J75" s="58"/>
      <c r="K75" s="58"/>
      <c r="L75" s="58"/>
      <c r="M75" s="58"/>
    </row>
    <row r="76" spans="1:43" x14ac:dyDescent="0.25">
      <c r="A76" s="2" t="s">
        <v>200</v>
      </c>
      <c r="B76" s="1" t="s">
        <v>38</v>
      </c>
      <c r="C76" s="1" t="s">
        <v>201</v>
      </c>
      <c r="D76" t="s">
        <v>202</v>
      </c>
      <c r="E76" t="s">
        <v>135</v>
      </c>
      <c r="F76">
        <v>46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</v>
      </c>
      <c r="L76">
        <f>F76*K76</f>
        <v>0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1</v>
      </c>
      <c r="AM76">
        <f>F76*AE76</f>
        <v>0</v>
      </c>
      <c r="AN76">
        <f>F76*AF76</f>
        <v>0</v>
      </c>
      <c r="AO76" t="s">
        <v>177</v>
      </c>
      <c r="AP76" t="s">
        <v>178</v>
      </c>
      <c r="AQ76" s="11" t="s">
        <v>49</v>
      </c>
    </row>
    <row r="77" spans="1:43" ht="12.75" customHeight="1" x14ac:dyDescent="0.25">
      <c r="C77" s="12" t="s">
        <v>53</v>
      </c>
      <c r="D77" s="58">
        <v>0</v>
      </c>
      <c r="E77" s="58"/>
      <c r="F77" s="58"/>
      <c r="G77" s="58"/>
      <c r="H77" s="58"/>
      <c r="I77" s="58"/>
      <c r="J77" s="58"/>
      <c r="K77" s="58"/>
      <c r="L77" s="58"/>
      <c r="M77" s="58"/>
    </row>
    <row r="78" spans="1:43" x14ac:dyDescent="0.25">
      <c r="A78" s="2" t="s">
        <v>203</v>
      </c>
      <c r="B78" s="1" t="s">
        <v>38</v>
      </c>
      <c r="C78" s="1" t="s">
        <v>204</v>
      </c>
      <c r="D78" t="s">
        <v>205</v>
      </c>
      <c r="E78" t="s">
        <v>135</v>
      </c>
      <c r="F78">
        <v>45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0</v>
      </c>
      <c r="L78">
        <f>F78*K78</f>
        <v>0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21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177</v>
      </c>
      <c r="AP78" t="s">
        <v>178</v>
      </c>
      <c r="AQ78" s="11" t="s">
        <v>49</v>
      </c>
    </row>
    <row r="79" spans="1:43" ht="12.75" customHeight="1" x14ac:dyDescent="0.25">
      <c r="C79" s="12" t="s">
        <v>53</v>
      </c>
      <c r="D79" s="58" t="s">
        <v>206</v>
      </c>
      <c r="E79" s="58"/>
      <c r="F79" s="58"/>
      <c r="G79" s="58"/>
      <c r="H79" s="58"/>
      <c r="I79" s="58"/>
      <c r="J79" s="58"/>
      <c r="K79" s="58"/>
      <c r="L79" s="58"/>
      <c r="M79" s="58"/>
    </row>
    <row r="80" spans="1:43" x14ac:dyDescent="0.25">
      <c r="A80" s="2" t="s">
        <v>207</v>
      </c>
      <c r="B80" s="1" t="s">
        <v>38</v>
      </c>
      <c r="C80" s="1" t="s">
        <v>208</v>
      </c>
      <c r="D80" t="s">
        <v>209</v>
      </c>
      <c r="E80" t="s">
        <v>135</v>
      </c>
      <c r="F80">
        <v>16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0</v>
      </c>
      <c r="L80">
        <f>F80*K80</f>
        <v>0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177</v>
      </c>
      <c r="AP80" t="s">
        <v>178</v>
      </c>
      <c r="AQ80" s="11" t="s">
        <v>49</v>
      </c>
    </row>
    <row r="81" spans="1:43" ht="12.75" customHeight="1" x14ac:dyDescent="0.25">
      <c r="C81" s="12" t="s">
        <v>53</v>
      </c>
      <c r="D81" s="58" t="s">
        <v>210</v>
      </c>
      <c r="E81" s="58"/>
      <c r="F81" s="58"/>
      <c r="G81" s="58"/>
      <c r="H81" s="58"/>
      <c r="I81" s="58"/>
      <c r="J81" s="58"/>
      <c r="K81" s="58"/>
      <c r="L81" s="58"/>
      <c r="M81" s="58"/>
    </row>
    <row r="82" spans="1:43" x14ac:dyDescent="0.25">
      <c r="A82" s="2" t="s">
        <v>211</v>
      </c>
      <c r="B82" s="1" t="s">
        <v>38</v>
      </c>
      <c r="C82" s="1" t="s">
        <v>212</v>
      </c>
      <c r="D82" t="s">
        <v>213</v>
      </c>
      <c r="E82" t="s">
        <v>135</v>
      </c>
      <c r="F82">
        <v>15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0</v>
      </c>
      <c r="L82">
        <f>F82*K82</f>
        <v>0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177</v>
      </c>
      <c r="AP82" t="s">
        <v>178</v>
      </c>
      <c r="AQ82" s="11" t="s">
        <v>49</v>
      </c>
    </row>
    <row r="83" spans="1:43" ht="12.75" customHeight="1" x14ac:dyDescent="0.25">
      <c r="C83" s="12" t="s">
        <v>53</v>
      </c>
      <c r="D83" s="58" t="s">
        <v>136</v>
      </c>
      <c r="E83" s="58"/>
      <c r="F83" s="58"/>
      <c r="G83" s="58"/>
      <c r="H83" s="58"/>
      <c r="I83" s="58"/>
      <c r="J83" s="58"/>
      <c r="K83" s="58"/>
      <c r="L83" s="58"/>
      <c r="M83" s="58"/>
    </row>
    <row r="84" spans="1:43" x14ac:dyDescent="0.25">
      <c r="A84" s="2" t="s">
        <v>214</v>
      </c>
      <c r="B84" s="1" t="s">
        <v>38</v>
      </c>
      <c r="C84" s="1" t="s">
        <v>215</v>
      </c>
      <c r="D84" t="s">
        <v>216</v>
      </c>
      <c r="E84" t="s">
        <v>135</v>
      </c>
      <c r="F84">
        <v>16</v>
      </c>
      <c r="G84">
        <v>0</v>
      </c>
      <c r="H84">
        <f t="shared" ref="H84:H89" si="0">F84*AE84</f>
        <v>0</v>
      </c>
      <c r="I84">
        <f t="shared" ref="I84:I89" si="1">J84-H84</f>
        <v>0</v>
      </c>
      <c r="J84">
        <f t="shared" ref="J84:J89" si="2">F84*G84</f>
        <v>0</v>
      </c>
      <c r="K84">
        <v>0</v>
      </c>
      <c r="L84">
        <f t="shared" ref="L84:L89" si="3">F84*K84</f>
        <v>0</v>
      </c>
      <c r="N84">
        <v>1</v>
      </c>
      <c r="O84">
        <f t="shared" ref="O84:O89" si="4">IF(N84=5,I84,0)</f>
        <v>0</v>
      </c>
      <c r="Z84">
        <f t="shared" ref="Z84:Z89" si="5">IF(AD84=0,J84,0)</f>
        <v>0</v>
      </c>
      <c r="AA84">
        <f t="shared" ref="AA84:AA89" si="6">IF(AD84=15,J84,0)</f>
        <v>0</v>
      </c>
      <c r="AB84">
        <f t="shared" ref="AB84:AB89" si="7">IF(AD84=21,J84,0)</f>
        <v>0</v>
      </c>
      <c r="AD84">
        <v>21</v>
      </c>
      <c r="AE84">
        <f t="shared" ref="AE84:AE89" si="8">G84*AG84</f>
        <v>0</v>
      </c>
      <c r="AF84">
        <f t="shared" ref="AF84:AF89" si="9">G84*(1-AG84)</f>
        <v>0</v>
      </c>
      <c r="AG84">
        <v>1</v>
      </c>
      <c r="AM84">
        <f t="shared" ref="AM84:AM89" si="10">F84*AE84</f>
        <v>0</v>
      </c>
      <c r="AN84">
        <f t="shared" ref="AN84:AN89" si="11">F84*AF84</f>
        <v>0</v>
      </c>
      <c r="AO84" t="s">
        <v>177</v>
      </c>
      <c r="AP84" t="s">
        <v>178</v>
      </c>
      <c r="AQ84" s="11" t="s">
        <v>49</v>
      </c>
    </row>
    <row r="85" spans="1:43" x14ac:dyDescent="0.25">
      <c r="A85" s="2" t="s">
        <v>217</v>
      </c>
      <c r="B85" s="1" t="s">
        <v>38</v>
      </c>
      <c r="C85" s="1" t="s">
        <v>218</v>
      </c>
      <c r="D85" t="s">
        <v>219</v>
      </c>
      <c r="E85" t="s">
        <v>150</v>
      </c>
      <c r="F85">
        <v>9.8000000000000007</v>
      </c>
      <c r="G85">
        <v>0</v>
      </c>
      <c r="H85">
        <f t="shared" si="0"/>
        <v>0</v>
      </c>
      <c r="I85">
        <f t="shared" si="1"/>
        <v>0</v>
      </c>
      <c r="J85">
        <f t="shared" si="2"/>
        <v>0</v>
      </c>
      <c r="K85">
        <v>0</v>
      </c>
      <c r="L85">
        <f t="shared" si="3"/>
        <v>0</v>
      </c>
      <c r="N85">
        <v>1</v>
      </c>
      <c r="O85">
        <f t="shared" si="4"/>
        <v>0</v>
      </c>
      <c r="Z85">
        <f t="shared" si="5"/>
        <v>0</v>
      </c>
      <c r="AA85">
        <f t="shared" si="6"/>
        <v>0</v>
      </c>
      <c r="AB85">
        <f t="shared" si="7"/>
        <v>0</v>
      </c>
      <c r="AD85">
        <v>21</v>
      </c>
      <c r="AE85">
        <f t="shared" si="8"/>
        <v>0</v>
      </c>
      <c r="AF85">
        <f t="shared" si="9"/>
        <v>0</v>
      </c>
      <c r="AG85">
        <v>1</v>
      </c>
      <c r="AM85">
        <f t="shared" si="10"/>
        <v>0</v>
      </c>
      <c r="AN85">
        <f t="shared" si="11"/>
        <v>0</v>
      </c>
      <c r="AO85" t="s">
        <v>177</v>
      </c>
      <c r="AP85" t="s">
        <v>178</v>
      </c>
      <c r="AQ85" s="11" t="s">
        <v>49</v>
      </c>
    </row>
    <row r="86" spans="1:43" x14ac:dyDescent="0.25">
      <c r="A86" s="2" t="s">
        <v>220</v>
      </c>
      <c r="B86" s="1" t="s">
        <v>38</v>
      </c>
      <c r="C86" s="1" t="s">
        <v>221</v>
      </c>
      <c r="D86" t="s">
        <v>222</v>
      </c>
      <c r="E86" t="s">
        <v>135</v>
      </c>
      <c r="F86">
        <v>1</v>
      </c>
      <c r="G86">
        <v>0</v>
      </c>
      <c r="H86">
        <f t="shared" si="0"/>
        <v>0</v>
      </c>
      <c r="I86">
        <f t="shared" si="1"/>
        <v>0</v>
      </c>
      <c r="J86">
        <f t="shared" si="2"/>
        <v>0</v>
      </c>
      <c r="K86">
        <v>0</v>
      </c>
      <c r="L86">
        <f t="shared" si="3"/>
        <v>0</v>
      </c>
      <c r="N86">
        <v>1</v>
      </c>
      <c r="O86">
        <f t="shared" si="4"/>
        <v>0</v>
      </c>
      <c r="Z86">
        <f t="shared" si="5"/>
        <v>0</v>
      </c>
      <c r="AA86">
        <f t="shared" si="6"/>
        <v>0</v>
      </c>
      <c r="AB86">
        <f t="shared" si="7"/>
        <v>0</v>
      </c>
      <c r="AD86">
        <v>21</v>
      </c>
      <c r="AE86">
        <f t="shared" si="8"/>
        <v>0</v>
      </c>
      <c r="AF86">
        <f t="shared" si="9"/>
        <v>0</v>
      </c>
      <c r="AG86">
        <v>1</v>
      </c>
      <c r="AM86">
        <f t="shared" si="10"/>
        <v>0</v>
      </c>
      <c r="AN86">
        <f t="shared" si="11"/>
        <v>0</v>
      </c>
      <c r="AO86" t="s">
        <v>177</v>
      </c>
      <c r="AP86" t="s">
        <v>178</v>
      </c>
      <c r="AQ86" s="11" t="s">
        <v>49</v>
      </c>
    </row>
    <row r="87" spans="1:43" x14ac:dyDescent="0.25">
      <c r="A87" s="2" t="s">
        <v>223</v>
      </c>
      <c r="B87" s="1" t="s">
        <v>38</v>
      </c>
      <c r="C87" s="1" t="s">
        <v>224</v>
      </c>
      <c r="D87" t="s">
        <v>225</v>
      </c>
      <c r="E87" t="s">
        <v>135</v>
      </c>
      <c r="F87">
        <v>1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0</v>
      </c>
      <c r="L87">
        <f t="shared" si="3"/>
        <v>0</v>
      </c>
      <c r="N87">
        <v>1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21</v>
      </c>
      <c r="AE87">
        <f t="shared" si="8"/>
        <v>0</v>
      </c>
      <c r="AF87">
        <f t="shared" si="9"/>
        <v>0</v>
      </c>
      <c r="AG87">
        <v>1</v>
      </c>
      <c r="AM87">
        <f t="shared" si="10"/>
        <v>0</v>
      </c>
      <c r="AN87">
        <f t="shared" si="11"/>
        <v>0</v>
      </c>
      <c r="AO87" t="s">
        <v>177</v>
      </c>
      <c r="AP87" t="s">
        <v>178</v>
      </c>
      <c r="AQ87" s="11" t="s">
        <v>49</v>
      </c>
    </row>
    <row r="88" spans="1:43" x14ac:dyDescent="0.25">
      <c r="A88" s="2" t="s">
        <v>226</v>
      </c>
      <c r="B88" s="1" t="s">
        <v>38</v>
      </c>
      <c r="C88" s="1" t="s">
        <v>227</v>
      </c>
      <c r="D88" t="s">
        <v>228</v>
      </c>
      <c r="E88" t="s">
        <v>135</v>
      </c>
      <c r="F88">
        <v>11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0</v>
      </c>
      <c r="L88">
        <f t="shared" si="3"/>
        <v>0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21</v>
      </c>
      <c r="AE88">
        <f t="shared" si="8"/>
        <v>0</v>
      </c>
      <c r="AF88">
        <f t="shared" si="9"/>
        <v>0</v>
      </c>
      <c r="AG88">
        <v>1</v>
      </c>
      <c r="AM88">
        <f t="shared" si="10"/>
        <v>0</v>
      </c>
      <c r="AN88">
        <f t="shared" si="11"/>
        <v>0</v>
      </c>
      <c r="AO88" t="s">
        <v>177</v>
      </c>
      <c r="AP88" t="s">
        <v>178</v>
      </c>
      <c r="AQ88" s="11" t="s">
        <v>49</v>
      </c>
    </row>
    <row r="89" spans="1:43" x14ac:dyDescent="0.25">
      <c r="A89" s="2" t="s">
        <v>229</v>
      </c>
      <c r="B89" s="1" t="s">
        <v>38</v>
      </c>
      <c r="C89" s="1" t="s">
        <v>230</v>
      </c>
      <c r="D89" t="s">
        <v>231</v>
      </c>
      <c r="E89" t="s">
        <v>135</v>
      </c>
      <c r="F89">
        <v>3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0</v>
      </c>
      <c r="L89">
        <f t="shared" si="3"/>
        <v>0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21</v>
      </c>
      <c r="AE89">
        <f t="shared" si="8"/>
        <v>0</v>
      </c>
      <c r="AF89">
        <f t="shared" si="9"/>
        <v>0</v>
      </c>
      <c r="AG89">
        <v>1</v>
      </c>
      <c r="AM89">
        <f t="shared" si="10"/>
        <v>0</v>
      </c>
      <c r="AN89">
        <f t="shared" si="11"/>
        <v>0</v>
      </c>
      <c r="AO89" t="s">
        <v>177</v>
      </c>
      <c r="AP89" t="s">
        <v>178</v>
      </c>
      <c r="AQ89" s="11" t="s">
        <v>49</v>
      </c>
    </row>
    <row r="90" spans="1:43" x14ac:dyDescent="0.25">
      <c r="A90" s="15"/>
      <c r="B90" s="16"/>
      <c r="C90" s="16"/>
      <c r="D90" s="17"/>
      <c r="E90" s="17"/>
      <c r="F90" s="17"/>
      <c r="G90" s="17"/>
      <c r="H90" s="61" t="s">
        <v>232</v>
      </c>
      <c r="I90" s="61"/>
      <c r="J90" s="17">
        <f>J9+J33+J36+J39+J42+J44+J46+J65</f>
        <v>0</v>
      </c>
      <c r="K90" s="17"/>
      <c r="L90" s="17"/>
      <c r="M90" s="17"/>
    </row>
    <row r="91" spans="1:43" x14ac:dyDescent="0.25">
      <c r="A91" s="18" t="s">
        <v>53</v>
      </c>
    </row>
    <row r="92" spans="1:43" ht="0" hidden="1" customHeight="1" x14ac:dyDescent="0.25">
      <c r="A92" s="59"/>
      <c r="B92" s="36"/>
      <c r="C92" s="36"/>
      <c r="D92" s="60"/>
      <c r="E92" s="60"/>
      <c r="F92" s="60"/>
      <c r="G92" s="60"/>
      <c r="H92" s="60"/>
      <c r="I92" s="60"/>
      <c r="J92" s="60"/>
      <c r="K92" s="60"/>
      <c r="L92" s="60"/>
      <c r="M92" s="60"/>
    </row>
  </sheetData>
  <sheetProtection formatCells="0" formatColumns="0" formatRows="0" insertColumns="0" insertRows="0" insertHyperlinks="0" deleteColumns="0" deleteRows="0" sort="0" autoFilter="0" pivotTables="0"/>
  <mergeCells count="57">
    <mergeCell ref="A92:M92"/>
    <mergeCell ref="D77:M77"/>
    <mergeCell ref="D79:M79"/>
    <mergeCell ref="D81:M81"/>
    <mergeCell ref="D83:M83"/>
    <mergeCell ref="H90:I90"/>
    <mergeCell ref="D64:M64"/>
    <mergeCell ref="D67:M67"/>
    <mergeCell ref="D68:M68"/>
    <mergeCell ref="D70:M70"/>
    <mergeCell ref="D75:M75"/>
    <mergeCell ref="D50:M50"/>
    <mergeCell ref="D53:M53"/>
    <mergeCell ref="D58:M58"/>
    <mergeCell ref="D60:M60"/>
    <mergeCell ref="D62:M62"/>
    <mergeCell ref="D32:M32"/>
    <mergeCell ref="D35:M35"/>
    <mergeCell ref="D38:M38"/>
    <mergeCell ref="D41:M41"/>
    <mergeCell ref="D48:M48"/>
    <mergeCell ref="D22:M22"/>
    <mergeCell ref="D24:M24"/>
    <mergeCell ref="D26:M26"/>
    <mergeCell ref="D28:M28"/>
    <mergeCell ref="D30:M30"/>
    <mergeCell ref="D12:M12"/>
    <mergeCell ref="D14:M14"/>
    <mergeCell ref="D16:M16"/>
    <mergeCell ref="D18:M18"/>
    <mergeCell ref="D20:M20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4" workbookViewId="0">
      <selection activeCell="M15" sqref="M15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2.332031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62" t="s">
        <v>233</v>
      </c>
      <c r="B1" s="36"/>
      <c r="C1" s="36"/>
      <c r="D1" s="36"/>
      <c r="E1" s="36"/>
      <c r="F1" s="36"/>
      <c r="G1" s="36"/>
      <c r="H1" s="36"/>
      <c r="I1" s="36"/>
    </row>
    <row r="2" spans="1:9" ht="25.5" customHeight="1" x14ac:dyDescent="0.25">
      <c r="A2" s="63" t="s">
        <v>1</v>
      </c>
      <c r="B2" s="64"/>
      <c r="C2" s="34" t="s">
        <v>271</v>
      </c>
      <c r="D2" s="20"/>
      <c r="E2" s="20" t="s">
        <v>3</v>
      </c>
      <c r="F2" s="20"/>
      <c r="G2" s="20"/>
      <c r="H2" s="20" t="s">
        <v>234</v>
      </c>
      <c r="I2" s="22"/>
    </row>
    <row r="3" spans="1:9" ht="25.5" customHeight="1" x14ac:dyDescent="0.25">
      <c r="A3" s="65" t="s">
        <v>4</v>
      </c>
      <c r="B3" s="36"/>
      <c r="C3" s="1" t="s">
        <v>5</v>
      </c>
      <c r="D3" s="1"/>
      <c r="E3" s="1" t="s">
        <v>7</v>
      </c>
      <c r="F3" s="1"/>
      <c r="G3" s="1"/>
      <c r="H3" s="1" t="s">
        <v>234</v>
      </c>
      <c r="I3" s="23"/>
    </row>
    <row r="4" spans="1:9" ht="25.5" customHeight="1" x14ac:dyDescent="0.25">
      <c r="A4" s="65" t="s">
        <v>8</v>
      </c>
      <c r="B4" s="36"/>
      <c r="C4" s="33" t="s">
        <v>272</v>
      </c>
      <c r="D4" s="1"/>
      <c r="E4" s="1" t="s">
        <v>10</v>
      </c>
      <c r="F4" s="1"/>
      <c r="G4" s="1"/>
      <c r="H4" s="1" t="s">
        <v>234</v>
      </c>
      <c r="I4" s="23"/>
    </row>
    <row r="5" spans="1:9" ht="25.5" customHeight="1" x14ac:dyDescent="0.25">
      <c r="A5" s="65" t="s">
        <v>6</v>
      </c>
      <c r="B5" s="36"/>
      <c r="C5" s="1"/>
      <c r="D5" s="1"/>
      <c r="E5" s="1" t="s">
        <v>9</v>
      </c>
      <c r="F5" s="1"/>
      <c r="G5" s="1"/>
      <c r="H5" s="1" t="s">
        <v>235</v>
      </c>
      <c r="I5" s="24">
        <v>44</v>
      </c>
    </row>
    <row r="6" spans="1:9" ht="25.5" customHeight="1" x14ac:dyDescent="0.25">
      <c r="A6" s="66" t="s">
        <v>11</v>
      </c>
      <c r="B6" s="67"/>
      <c r="C6" s="21"/>
      <c r="D6" s="21"/>
      <c r="E6" s="21" t="s">
        <v>13</v>
      </c>
      <c r="F6" s="21"/>
      <c r="G6" s="21"/>
      <c r="H6" s="21" t="s">
        <v>236</v>
      </c>
      <c r="I6" s="25"/>
    </row>
    <row r="7" spans="1:9" ht="25.5" customHeight="1" x14ac:dyDescent="0.25">
      <c r="A7" s="68" t="s">
        <v>237</v>
      </c>
      <c r="B7" s="69"/>
      <c r="C7" s="69"/>
      <c r="D7" s="69"/>
      <c r="E7" s="69"/>
      <c r="F7" s="69"/>
      <c r="G7" s="69"/>
      <c r="H7" s="69"/>
      <c r="I7" s="69"/>
    </row>
    <row r="8" spans="1:9" ht="25.5" customHeight="1" x14ac:dyDescent="0.25">
      <c r="A8" s="31" t="s">
        <v>238</v>
      </c>
      <c r="B8" s="70" t="s">
        <v>239</v>
      </c>
      <c r="C8" s="71"/>
      <c r="D8" s="31" t="s">
        <v>240</v>
      </c>
      <c r="E8" s="70" t="s">
        <v>241</v>
      </c>
      <c r="F8" s="71"/>
      <c r="G8" s="31" t="s">
        <v>242</v>
      </c>
      <c r="H8" s="70" t="s">
        <v>243</v>
      </c>
      <c r="I8" s="71"/>
    </row>
    <row r="9" spans="1:9" ht="15" x14ac:dyDescent="0.25">
      <c r="A9" s="72" t="s">
        <v>244</v>
      </c>
      <c r="B9" s="27" t="s">
        <v>245</v>
      </c>
      <c r="C9" s="28">
        <f>SUM('Stavební rozpočet'!R9:R89)</f>
        <v>0</v>
      </c>
      <c r="D9" s="76" t="s">
        <v>246</v>
      </c>
      <c r="E9" s="74"/>
      <c r="F9" s="28">
        <v>0</v>
      </c>
      <c r="G9" s="76" t="s">
        <v>247</v>
      </c>
      <c r="H9" s="74"/>
      <c r="I9" s="28">
        <v>0</v>
      </c>
    </row>
    <row r="10" spans="1:9" ht="15" x14ac:dyDescent="0.25">
      <c r="A10" s="72"/>
      <c r="B10" s="27" t="s">
        <v>26</v>
      </c>
      <c r="C10" s="28">
        <f>SUM('Stavební rozpočet'!S9:S89)</f>
        <v>0</v>
      </c>
      <c r="D10" s="76" t="s">
        <v>248</v>
      </c>
      <c r="E10" s="74"/>
      <c r="F10" s="28">
        <v>0</v>
      </c>
      <c r="G10" s="76" t="s">
        <v>249</v>
      </c>
      <c r="H10" s="74"/>
      <c r="I10" s="28">
        <v>0</v>
      </c>
    </row>
    <row r="11" spans="1:9" ht="15" x14ac:dyDescent="0.25">
      <c r="A11" s="72" t="s">
        <v>250</v>
      </c>
      <c r="B11" s="27" t="s">
        <v>245</v>
      </c>
      <c r="C11" s="28">
        <f>SUM('Stavební rozpočet'!T9:T89)</f>
        <v>0</v>
      </c>
      <c r="D11" s="76" t="s">
        <v>251</v>
      </c>
      <c r="E11" s="74"/>
      <c r="F11" s="28">
        <v>0</v>
      </c>
      <c r="G11" s="76" t="s">
        <v>252</v>
      </c>
      <c r="H11" s="74"/>
      <c r="I11" s="28">
        <v>0</v>
      </c>
    </row>
    <row r="12" spans="1:9" ht="15" x14ac:dyDescent="0.25">
      <c r="A12" s="72"/>
      <c r="B12" s="27" t="s">
        <v>26</v>
      </c>
      <c r="C12" s="28">
        <f>SUM('Stavební rozpočet'!U9:U89)</f>
        <v>0</v>
      </c>
      <c r="D12" s="76"/>
      <c r="E12" s="74"/>
      <c r="F12" s="28">
        <v>0</v>
      </c>
      <c r="G12" s="76" t="s">
        <v>253</v>
      </c>
      <c r="H12" s="74"/>
      <c r="I12" s="28">
        <v>0</v>
      </c>
    </row>
    <row r="13" spans="1:9" ht="15" x14ac:dyDescent="0.25">
      <c r="A13" s="72" t="s">
        <v>254</v>
      </c>
      <c r="B13" s="27" t="s">
        <v>245</v>
      </c>
      <c r="C13" s="28">
        <f>SUM('Stavební rozpočet'!V9:V89)</f>
        <v>0</v>
      </c>
      <c r="D13" s="76"/>
      <c r="E13" s="74"/>
      <c r="F13" s="28">
        <v>0</v>
      </c>
      <c r="G13" s="76" t="s">
        <v>255</v>
      </c>
      <c r="H13" s="74"/>
      <c r="I13" s="28">
        <v>0</v>
      </c>
    </row>
    <row r="14" spans="1:9" ht="15" x14ac:dyDescent="0.25">
      <c r="A14" s="72"/>
      <c r="B14" s="27" t="s">
        <v>26</v>
      </c>
      <c r="C14" s="28">
        <f>SUM('Stavební rozpočet'!W9:W89)</f>
        <v>0</v>
      </c>
      <c r="D14" s="76"/>
      <c r="E14" s="74"/>
      <c r="F14" s="28">
        <v>0</v>
      </c>
      <c r="G14" s="76" t="s">
        <v>256</v>
      </c>
      <c r="H14" s="74"/>
      <c r="I14" s="28">
        <v>0</v>
      </c>
    </row>
    <row r="15" spans="1:9" ht="15.6" x14ac:dyDescent="0.25">
      <c r="A15" s="73" t="s">
        <v>170</v>
      </c>
      <c r="B15" s="74"/>
      <c r="C15" s="28">
        <f>SUM('Stavební rozpočet'!X9:X89)</f>
        <v>0</v>
      </c>
      <c r="D15" s="76"/>
      <c r="E15" s="74"/>
      <c r="F15" s="28">
        <v>0</v>
      </c>
      <c r="G15" s="26"/>
      <c r="H15" s="27"/>
      <c r="I15" s="28"/>
    </row>
    <row r="16" spans="1:9" ht="15.6" x14ac:dyDescent="0.25">
      <c r="A16" s="73" t="s">
        <v>257</v>
      </c>
      <c r="B16" s="74"/>
      <c r="C16" s="28">
        <f>SUM('Stavební rozpočet'!P9:P89)</f>
        <v>0</v>
      </c>
      <c r="D16" s="76"/>
      <c r="E16" s="74"/>
      <c r="F16" s="28">
        <v>0</v>
      </c>
      <c r="G16" s="26"/>
      <c r="H16" s="27"/>
      <c r="I16" s="28"/>
    </row>
    <row r="17" spans="1:9" ht="15.6" x14ac:dyDescent="0.25">
      <c r="A17" s="73" t="s">
        <v>258</v>
      </c>
      <c r="B17" s="74"/>
      <c r="C17" s="28">
        <f>SUM(C9:C16)</f>
        <v>0</v>
      </c>
      <c r="D17" s="73" t="s">
        <v>259</v>
      </c>
      <c r="E17" s="75"/>
      <c r="F17" s="28">
        <f>SUM(F9:F16)</f>
        <v>0</v>
      </c>
      <c r="G17" s="73" t="s">
        <v>260</v>
      </c>
      <c r="H17" s="75"/>
      <c r="I17" s="28">
        <f>SUM(I9:I16)</f>
        <v>0</v>
      </c>
    </row>
    <row r="18" spans="1:9" ht="15.6" x14ac:dyDescent="0.25">
      <c r="A18" s="19"/>
      <c r="B18" s="19"/>
      <c r="C18" s="19"/>
      <c r="D18" s="73" t="s">
        <v>261</v>
      </c>
      <c r="E18" s="75"/>
      <c r="F18" s="28">
        <v>0</v>
      </c>
      <c r="G18" s="73" t="s">
        <v>262</v>
      </c>
      <c r="H18" s="75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86" t="s">
        <v>263</v>
      </c>
      <c r="B22" s="87"/>
      <c r="C22" s="29">
        <f>SUM('Stavební rozpočet'!Z10:Z89)*(1-C18/100)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86" t="s">
        <v>264</v>
      </c>
      <c r="B23" s="87"/>
      <c r="C23" s="29">
        <f>SUM('Stavební rozpočet'!AA10:AA89)*(1-C18/100)</f>
        <v>0</v>
      </c>
      <c r="D23" s="86" t="s">
        <v>265</v>
      </c>
      <c r="E23" s="87"/>
      <c r="F23" s="29">
        <f>ROUND(C23*(15/100),2)</f>
        <v>0</v>
      </c>
      <c r="G23" s="86" t="s">
        <v>266</v>
      </c>
      <c r="H23" s="87"/>
      <c r="I23" s="29">
        <f>SUM(C22:C24)</f>
        <v>0</v>
      </c>
    </row>
    <row r="24" spans="1:9" ht="15.6" x14ac:dyDescent="0.25">
      <c r="A24" s="86" t="s">
        <v>267</v>
      </c>
      <c r="B24" s="87"/>
      <c r="C24" s="29">
        <f>SUM('Stavební rozpočet'!AB10:AB89)*(1-C18/100)+(F17+I17+F18+I18+I19+I20)</f>
        <v>0</v>
      </c>
      <c r="D24" s="86" t="s">
        <v>268</v>
      </c>
      <c r="E24" s="87"/>
      <c r="F24" s="29">
        <f>ROUND(C24*(21/100),2)</f>
        <v>0</v>
      </c>
      <c r="G24" s="86" t="s">
        <v>269</v>
      </c>
      <c r="H24" s="8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80" t="s">
        <v>7</v>
      </c>
      <c r="B26" s="81"/>
      <c r="C26" s="82"/>
      <c r="D26" s="80" t="s">
        <v>3</v>
      </c>
      <c r="E26" s="81"/>
      <c r="F26" s="82"/>
      <c r="G26" s="80" t="s">
        <v>10</v>
      </c>
      <c r="H26" s="81"/>
      <c r="I26" s="82"/>
    </row>
    <row r="27" spans="1:9" x14ac:dyDescent="0.25">
      <c r="A27" s="83"/>
      <c r="B27" s="84"/>
      <c r="C27" s="85"/>
      <c r="D27" s="83"/>
      <c r="E27" s="84"/>
      <c r="F27" s="85"/>
      <c r="G27" s="83"/>
      <c r="H27" s="84"/>
      <c r="I27" s="85"/>
    </row>
    <row r="28" spans="1:9" x14ac:dyDescent="0.25">
      <c r="A28" s="83"/>
      <c r="B28" s="84"/>
      <c r="C28" s="85"/>
      <c r="D28" s="83"/>
      <c r="E28" s="84"/>
      <c r="F28" s="85"/>
      <c r="G28" s="83"/>
      <c r="H28" s="84"/>
      <c r="I28" s="85"/>
    </row>
    <row r="29" spans="1:9" x14ac:dyDescent="0.25">
      <c r="A29" s="83"/>
      <c r="B29" s="84"/>
      <c r="C29" s="85"/>
      <c r="D29" s="83"/>
      <c r="E29" s="84"/>
      <c r="F29" s="85"/>
      <c r="G29" s="83"/>
      <c r="H29" s="84"/>
      <c r="I29" s="85"/>
    </row>
    <row r="30" spans="1:9" ht="15" x14ac:dyDescent="0.25">
      <c r="A30" s="77" t="s">
        <v>270</v>
      </c>
      <c r="B30" s="78"/>
      <c r="C30" s="79"/>
      <c r="D30" s="77" t="s">
        <v>270</v>
      </c>
      <c r="E30" s="78"/>
      <c r="F30" s="79"/>
      <c r="G30" s="77" t="s">
        <v>270</v>
      </c>
      <c r="H30" s="78"/>
      <c r="I30" s="79"/>
    </row>
    <row r="31" spans="1:9" ht="15" x14ac:dyDescent="0.25">
      <c r="A31" s="32" t="s">
        <v>53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88"/>
      <c r="B32" s="84"/>
      <c r="C32" s="84"/>
      <c r="D32" s="84"/>
      <c r="E32" s="84"/>
      <c r="F32" s="84"/>
      <c r="G32" s="84"/>
      <c r="H32" s="84"/>
      <c r="I32" s="84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III_5_UL. NA TRŽIŠTI</dc:title>
  <dc:subject/>
  <dc:creator>Verlag Dashőfer, s.r.o.</dc:creator>
  <cp:keywords/>
  <dc:description/>
  <cp:lastModifiedBy>Štěpančíková Taťána, Ing.</cp:lastModifiedBy>
  <cp:lastPrinted>2023-10-24T10:46:34Z</cp:lastPrinted>
  <dcterms:created xsi:type="dcterms:W3CDTF">2023-08-22T12:31:46Z</dcterms:created>
  <dcterms:modified xsi:type="dcterms:W3CDTF">2024-07-25T09:08:47Z</dcterms:modified>
  <cp:category/>
</cp:coreProperties>
</file>